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xr:revisionPtr revIDLastSave="0" documentId="8_{6C2D1FEE-71B3-4D18-BC05-4A5805674D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 stavby" sheetId="1" r:id="rId1"/>
    <sheet name="MR 2023-1306-1 - D.1.1 -D..." sheetId="2" r:id="rId2"/>
    <sheet name="1 - D1.4.1. ZTI" sheetId="3" r:id="rId3"/>
    <sheet name="2 - D.1.4.2Vzduchotechnika" sheetId="4" r:id="rId4"/>
    <sheet name="3 - D1.4.4.b  Vytápění" sheetId="5" r:id="rId5"/>
    <sheet name="4 - D1.4.4 Elektroinstalace" sheetId="6" r:id="rId6"/>
    <sheet name="VRN - Vedlejší  rozpočtov..." sheetId="7" r:id="rId7"/>
  </sheets>
  <definedNames>
    <definedName name="_xlnm._FilterDatabase" localSheetId="2" hidden="1">'1 - D1.4.1. ZTI'!$C$123:$K$187</definedName>
    <definedName name="_xlnm._FilterDatabase" localSheetId="3" hidden="1">'2 - D.1.4.2Vzduchotechnika'!$C$117:$K$130</definedName>
    <definedName name="_xlnm._FilterDatabase" localSheetId="4" hidden="1">'3 - D1.4.4.b  Vytápění'!$C$121:$K$192</definedName>
    <definedName name="_xlnm._FilterDatabase" localSheetId="5" hidden="1">'4 - D1.4.4 Elektroinstalace'!$C$123:$K$234</definedName>
    <definedName name="_xlnm._FilterDatabase" localSheetId="1" hidden="1">'MR 2023-1306-1 - D.1.1 -D...'!$C$151:$K$2691</definedName>
    <definedName name="_xlnm._FilterDatabase" localSheetId="6" hidden="1">'VRN - Vedlejší  rozpočtov...'!$C$119:$K$149</definedName>
    <definedName name="_xlnm.Print_Titles" localSheetId="2">'1 - D1.4.1. ZTI'!$123:$123</definedName>
    <definedName name="_xlnm.Print_Titles" localSheetId="3">'2 - D.1.4.2Vzduchotechnika'!$117:$117</definedName>
    <definedName name="_xlnm.Print_Titles" localSheetId="4">'3 - D1.4.4.b  Vytápění'!$121:$121</definedName>
    <definedName name="_xlnm.Print_Titles" localSheetId="5">'4 - D1.4.4 Elektroinstalace'!$123:$123</definedName>
    <definedName name="_xlnm.Print_Titles" localSheetId="1">'MR 2023-1306-1 - D.1.1 -D...'!$151:$151</definedName>
    <definedName name="_xlnm.Print_Titles" localSheetId="0">'Rekapitulace stavby'!$92:$92</definedName>
    <definedName name="_xlnm.Print_Titles" localSheetId="6">'VRN - Vedlejší  rozpočtov...'!$119:$119</definedName>
    <definedName name="_xlnm.Print_Area" localSheetId="2">'1 - D1.4.1. ZTI'!$C$4:$J$76,'1 - D1.4.1. ZTI'!$C$82:$J$105,'1 - D1.4.1. ZTI'!$C$111:$J$187</definedName>
    <definedName name="_xlnm.Print_Area" localSheetId="3">'2 - D.1.4.2Vzduchotechnika'!$C$4:$J$76,'2 - D.1.4.2Vzduchotechnika'!$C$82:$J$99,'2 - D.1.4.2Vzduchotechnika'!$C$105:$J$130</definedName>
    <definedName name="_xlnm.Print_Area" localSheetId="4">'3 - D1.4.4.b  Vytápění'!$C$4:$J$76,'3 - D1.4.4.b  Vytápění'!$C$82:$J$103,'3 - D1.4.4.b  Vytápění'!$C$109:$J$192</definedName>
    <definedName name="_xlnm.Print_Area" localSheetId="5">'4 - D1.4.4 Elektroinstalace'!$C$4:$J$76,'4 - D1.4.4 Elektroinstalace'!$C$82:$J$105,'4 - D1.4.4 Elektroinstalace'!$C$111:$J$234</definedName>
    <definedName name="_xlnm.Print_Area" localSheetId="1">'MR 2023-1306-1 - D.1.1 -D...'!$C$4:$J$76,'MR 2023-1306-1 - D.1.1 -D...'!$C$82:$J$133,'MR 2023-1306-1 - D.1.1 -D...'!$C$139:$J$2691</definedName>
    <definedName name="_xlnm.Print_Area" localSheetId="0">'Rekapitulace stavby'!$D$4:$AO$76,'Rekapitulace stavby'!$C$82:$AQ$101</definedName>
    <definedName name="_xlnm.Print_Area" localSheetId="6">'VRN - Vedlejší  rozpočtov...'!$C$4:$J$76,'VRN - Vedlejší  rozpočtov...'!$C$82:$J$101,'VRN - Vedlejší  rozpočtov...'!$C$107:$J$149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F114" i="7"/>
  <c r="E112" i="7"/>
  <c r="F89" i="7"/>
  <c r="E87" i="7"/>
  <c r="J24" i="7"/>
  <c r="E24" i="7"/>
  <c r="J92" i="7" s="1"/>
  <c r="J23" i="7"/>
  <c r="J21" i="7"/>
  <c r="E21" i="7"/>
  <c r="J91" i="7" s="1"/>
  <c r="J20" i="7"/>
  <c r="J18" i="7"/>
  <c r="E18" i="7"/>
  <c r="F117" i="7" s="1"/>
  <c r="J17" i="7"/>
  <c r="J15" i="7"/>
  <c r="E15" i="7"/>
  <c r="F116" i="7" s="1"/>
  <c r="J14" i="7"/>
  <c r="J12" i="7"/>
  <c r="J89" i="7"/>
  <c r="E7" i="7"/>
  <c r="E85" i="7"/>
  <c r="J37" i="6"/>
  <c r="J36" i="6"/>
  <c r="AY99" i="1" s="1"/>
  <c r="J35" i="6"/>
  <c r="AX99" i="1" s="1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F118" i="6"/>
  <c r="E116" i="6"/>
  <c r="F89" i="6"/>
  <c r="E87" i="6"/>
  <c r="J24" i="6"/>
  <c r="E24" i="6"/>
  <c r="J121" i="6"/>
  <c r="J23" i="6"/>
  <c r="J21" i="6"/>
  <c r="E21" i="6"/>
  <c r="J91" i="6" s="1"/>
  <c r="J20" i="6"/>
  <c r="J18" i="6"/>
  <c r="E18" i="6"/>
  <c r="F121" i="6"/>
  <c r="J17" i="6"/>
  <c r="J15" i="6"/>
  <c r="E15" i="6"/>
  <c r="F91" i="6" s="1"/>
  <c r="J14" i="6"/>
  <c r="J12" i="6"/>
  <c r="J89" i="6"/>
  <c r="E7" i="6"/>
  <c r="E85" i="6" s="1"/>
  <c r="J37" i="5"/>
  <c r="J36" i="5"/>
  <c r="AY98" i="1" s="1"/>
  <c r="J35" i="5"/>
  <c r="AX98" i="1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F116" i="5"/>
  <c r="E114" i="5"/>
  <c r="F89" i="5"/>
  <c r="E87" i="5"/>
  <c r="J24" i="5"/>
  <c r="E24" i="5"/>
  <c r="J119" i="5" s="1"/>
  <c r="J23" i="5"/>
  <c r="J21" i="5"/>
  <c r="E21" i="5"/>
  <c r="J118" i="5" s="1"/>
  <c r="J20" i="5"/>
  <c r="J18" i="5"/>
  <c r="E18" i="5"/>
  <c r="F119" i="5" s="1"/>
  <c r="J17" i="5"/>
  <c r="J15" i="5"/>
  <c r="E15" i="5"/>
  <c r="F91" i="5" s="1"/>
  <c r="J14" i="5"/>
  <c r="J12" i="5"/>
  <c r="J116" i="5" s="1"/>
  <c r="E7" i="5"/>
  <c r="E112" i="5"/>
  <c r="J37" i="4"/>
  <c r="J36" i="4"/>
  <c r="AY97" i="1" s="1"/>
  <c r="J35" i="4"/>
  <c r="AX97" i="1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F112" i="4"/>
  <c r="E110" i="4"/>
  <c r="F89" i="4"/>
  <c r="E87" i="4"/>
  <c r="J24" i="4"/>
  <c r="E24" i="4"/>
  <c r="J115" i="4"/>
  <c r="J23" i="4"/>
  <c r="J21" i="4"/>
  <c r="E21" i="4"/>
  <c r="J114" i="4" s="1"/>
  <c r="J20" i="4"/>
  <c r="J18" i="4"/>
  <c r="E18" i="4"/>
  <c r="F115" i="4"/>
  <c r="J17" i="4"/>
  <c r="J15" i="4"/>
  <c r="E15" i="4"/>
  <c r="F91" i="4" s="1"/>
  <c r="J14" i="4"/>
  <c r="J12" i="4"/>
  <c r="J112" i="4"/>
  <c r="E7" i="4"/>
  <c r="E108" i="4" s="1"/>
  <c r="J187" i="3"/>
  <c r="J129" i="3"/>
  <c r="J99" i="3" s="1"/>
  <c r="J128" i="3"/>
  <c r="J37" i="3"/>
  <c r="J36" i="3"/>
  <c r="AY96" i="1"/>
  <c r="J35" i="3"/>
  <c r="AX96" i="1" s="1"/>
  <c r="J104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J9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F118" i="3"/>
  <c r="E116" i="3"/>
  <c r="F89" i="3"/>
  <c r="E87" i="3"/>
  <c r="J24" i="3"/>
  <c r="E24" i="3"/>
  <c r="J121" i="3" s="1"/>
  <c r="J23" i="3"/>
  <c r="J21" i="3"/>
  <c r="E21" i="3"/>
  <c r="J120" i="3"/>
  <c r="J20" i="3"/>
  <c r="J18" i="3"/>
  <c r="E18" i="3"/>
  <c r="F92" i="3" s="1"/>
  <c r="J17" i="3"/>
  <c r="J15" i="3"/>
  <c r="E15" i="3"/>
  <c r="F91" i="3" s="1"/>
  <c r="J14" i="3"/>
  <c r="J12" i="3"/>
  <c r="J118" i="3"/>
  <c r="E7" i="3"/>
  <c r="E114" i="3" s="1"/>
  <c r="J1521" i="2"/>
  <c r="J712" i="2"/>
  <c r="J37" i="2"/>
  <c r="J36" i="2"/>
  <c r="AY95" i="1"/>
  <c r="J35" i="2"/>
  <c r="AX95" i="1" s="1"/>
  <c r="BI2691" i="2"/>
  <c r="BH2691" i="2"/>
  <c r="BG2691" i="2"/>
  <c r="BF2691" i="2"/>
  <c r="T2691" i="2"/>
  <c r="R2691" i="2"/>
  <c r="P2691" i="2"/>
  <c r="BI2688" i="2"/>
  <c r="BH2688" i="2"/>
  <c r="BG2688" i="2"/>
  <c r="BF2688" i="2"/>
  <c r="T2688" i="2"/>
  <c r="R2688" i="2"/>
  <c r="P2688" i="2"/>
  <c r="BI2687" i="2"/>
  <c r="BH2687" i="2"/>
  <c r="BG2687" i="2"/>
  <c r="BF2687" i="2"/>
  <c r="T2687" i="2"/>
  <c r="R2687" i="2"/>
  <c r="P2687" i="2"/>
  <c r="BI2673" i="2"/>
  <c r="BH2673" i="2"/>
  <c r="BG2673" i="2"/>
  <c r="BF2673" i="2"/>
  <c r="T2673" i="2"/>
  <c r="R2673" i="2"/>
  <c r="P2673" i="2"/>
  <c r="BI2670" i="2"/>
  <c r="BH2670" i="2"/>
  <c r="BG2670" i="2"/>
  <c r="BF2670" i="2"/>
  <c r="T2670" i="2"/>
  <c r="R2670" i="2"/>
  <c r="P2670" i="2"/>
  <c r="BI2669" i="2"/>
  <c r="BH2669" i="2"/>
  <c r="BG2669" i="2"/>
  <c r="BF2669" i="2"/>
  <c r="T2669" i="2"/>
  <c r="R2669" i="2"/>
  <c r="P2669" i="2"/>
  <c r="BI2668" i="2"/>
  <c r="BH2668" i="2"/>
  <c r="BG2668" i="2"/>
  <c r="BF2668" i="2"/>
  <c r="T2668" i="2"/>
  <c r="R2668" i="2"/>
  <c r="P2668" i="2"/>
  <c r="BI2666" i="2"/>
  <c r="BH2666" i="2"/>
  <c r="BG2666" i="2"/>
  <c r="BF2666" i="2"/>
  <c r="T2666" i="2"/>
  <c r="R2666" i="2"/>
  <c r="P2666" i="2"/>
  <c r="BI2663" i="2"/>
  <c r="BH2663" i="2"/>
  <c r="BG2663" i="2"/>
  <c r="BF2663" i="2"/>
  <c r="T2663" i="2"/>
  <c r="R2663" i="2"/>
  <c r="P2663" i="2"/>
  <c r="BI2641" i="2"/>
  <c r="BH2641" i="2"/>
  <c r="BG2641" i="2"/>
  <c r="BF2641" i="2"/>
  <c r="T2641" i="2"/>
  <c r="R2641" i="2"/>
  <c r="P2641" i="2"/>
  <c r="BI2622" i="2"/>
  <c r="BH2622" i="2"/>
  <c r="BG2622" i="2"/>
  <c r="BF2622" i="2"/>
  <c r="T2622" i="2"/>
  <c r="R2622" i="2"/>
  <c r="P2622" i="2"/>
  <c r="BI2616" i="2"/>
  <c r="BH2616" i="2"/>
  <c r="BG2616" i="2"/>
  <c r="BF2616" i="2"/>
  <c r="T2616" i="2"/>
  <c r="R2616" i="2"/>
  <c r="P2616" i="2"/>
  <c r="BI2612" i="2"/>
  <c r="BH2612" i="2"/>
  <c r="BG2612" i="2"/>
  <c r="BF2612" i="2"/>
  <c r="T2612" i="2"/>
  <c r="R2612" i="2"/>
  <c r="P2612" i="2"/>
  <c r="BI2609" i="2"/>
  <c r="BH2609" i="2"/>
  <c r="BG2609" i="2"/>
  <c r="BF2609" i="2"/>
  <c r="T2609" i="2"/>
  <c r="R2609" i="2"/>
  <c r="P2609" i="2"/>
  <c r="BI2584" i="2"/>
  <c r="BH2584" i="2"/>
  <c r="BG2584" i="2"/>
  <c r="BF2584" i="2"/>
  <c r="T2584" i="2"/>
  <c r="R2584" i="2"/>
  <c r="P2584" i="2"/>
  <c r="BI2564" i="2"/>
  <c r="BH2564" i="2"/>
  <c r="BG2564" i="2"/>
  <c r="BF2564" i="2"/>
  <c r="T2564" i="2"/>
  <c r="R2564" i="2"/>
  <c r="P2564" i="2"/>
  <c r="BI2557" i="2"/>
  <c r="BH2557" i="2"/>
  <c r="BG2557" i="2"/>
  <c r="BF2557" i="2"/>
  <c r="T2557" i="2"/>
  <c r="R2557" i="2"/>
  <c r="P2557" i="2"/>
  <c r="BI2554" i="2"/>
  <c r="BH2554" i="2"/>
  <c r="BG2554" i="2"/>
  <c r="BF2554" i="2"/>
  <c r="T2554" i="2"/>
  <c r="R2554" i="2"/>
  <c r="P2554" i="2"/>
  <c r="BI2552" i="2"/>
  <c r="BH2552" i="2"/>
  <c r="BG2552" i="2"/>
  <c r="BF2552" i="2"/>
  <c r="T2552" i="2"/>
  <c r="R2552" i="2"/>
  <c r="P2552" i="2"/>
  <c r="BI2547" i="2"/>
  <c r="BH2547" i="2"/>
  <c r="BG2547" i="2"/>
  <c r="BF2547" i="2"/>
  <c r="T2547" i="2"/>
  <c r="R2547" i="2"/>
  <c r="P2547" i="2"/>
  <c r="BI2545" i="2"/>
  <c r="BH2545" i="2"/>
  <c r="BG2545" i="2"/>
  <c r="BF2545" i="2"/>
  <c r="T2545" i="2"/>
  <c r="R2545" i="2"/>
  <c r="P2545" i="2"/>
  <c r="BI2542" i="2"/>
  <c r="BH2542" i="2"/>
  <c r="BG2542" i="2"/>
  <c r="BF2542" i="2"/>
  <c r="T2542" i="2"/>
  <c r="R2542" i="2"/>
  <c r="P2542" i="2"/>
  <c r="BI2536" i="2"/>
  <c r="BH2536" i="2"/>
  <c r="BG2536" i="2"/>
  <c r="BF2536" i="2"/>
  <c r="T2536" i="2"/>
  <c r="R2536" i="2"/>
  <c r="P2536" i="2"/>
  <c r="BI2534" i="2"/>
  <c r="BH2534" i="2"/>
  <c r="BG2534" i="2"/>
  <c r="BF2534" i="2"/>
  <c r="T2534" i="2"/>
  <c r="T2533" i="2"/>
  <c r="R2534" i="2"/>
  <c r="R2533" i="2" s="1"/>
  <c r="P2534" i="2"/>
  <c r="P2533" i="2"/>
  <c r="BI2532" i="2"/>
  <c r="BH2532" i="2"/>
  <c r="BG2532" i="2"/>
  <c r="BF2532" i="2"/>
  <c r="T2532" i="2"/>
  <c r="R2532" i="2"/>
  <c r="P2532" i="2"/>
  <c r="BI2529" i="2"/>
  <c r="BH2529" i="2"/>
  <c r="BG2529" i="2"/>
  <c r="BF2529" i="2"/>
  <c r="T2529" i="2"/>
  <c r="R2529" i="2"/>
  <c r="P2529" i="2"/>
  <c r="BI2526" i="2"/>
  <c r="BH2526" i="2"/>
  <c r="BG2526" i="2"/>
  <c r="BF2526" i="2"/>
  <c r="T2526" i="2"/>
  <c r="R2526" i="2"/>
  <c r="P2526" i="2"/>
  <c r="BI2522" i="2"/>
  <c r="BH2522" i="2"/>
  <c r="BG2522" i="2"/>
  <c r="BF2522" i="2"/>
  <c r="T2522" i="2"/>
  <c r="R2522" i="2"/>
  <c r="P2522" i="2"/>
  <c r="BI2518" i="2"/>
  <c r="BH2518" i="2"/>
  <c r="BG2518" i="2"/>
  <c r="BF2518" i="2"/>
  <c r="T2518" i="2"/>
  <c r="R2518" i="2"/>
  <c r="P2518" i="2"/>
  <c r="BI2515" i="2"/>
  <c r="BH2515" i="2"/>
  <c r="BG2515" i="2"/>
  <c r="BF2515" i="2"/>
  <c r="T2515" i="2"/>
  <c r="R2515" i="2"/>
  <c r="P2515" i="2"/>
  <c r="BI2509" i="2"/>
  <c r="BH2509" i="2"/>
  <c r="BG2509" i="2"/>
  <c r="BF2509" i="2"/>
  <c r="T2509" i="2"/>
  <c r="R2509" i="2"/>
  <c r="P2509" i="2"/>
  <c r="BI2506" i="2"/>
  <c r="BH2506" i="2"/>
  <c r="BG2506" i="2"/>
  <c r="BF2506" i="2"/>
  <c r="T2506" i="2"/>
  <c r="R2506" i="2"/>
  <c r="P2506" i="2"/>
  <c r="BI2502" i="2"/>
  <c r="BH2502" i="2"/>
  <c r="BG2502" i="2"/>
  <c r="BF2502" i="2"/>
  <c r="T2502" i="2"/>
  <c r="R2502" i="2"/>
  <c r="P2502" i="2"/>
  <c r="BI2494" i="2"/>
  <c r="BH2494" i="2"/>
  <c r="BG2494" i="2"/>
  <c r="BF2494" i="2"/>
  <c r="T2494" i="2"/>
  <c r="R2494" i="2"/>
  <c r="P2494" i="2"/>
  <c r="BI2491" i="2"/>
  <c r="BH2491" i="2"/>
  <c r="BG2491" i="2"/>
  <c r="BF2491" i="2"/>
  <c r="T2491" i="2"/>
  <c r="R2491" i="2"/>
  <c r="P2491" i="2"/>
  <c r="BI2486" i="2"/>
  <c r="BH2486" i="2"/>
  <c r="BG2486" i="2"/>
  <c r="BF2486" i="2"/>
  <c r="T2486" i="2"/>
  <c r="R2486" i="2"/>
  <c r="P2486" i="2"/>
  <c r="BI2484" i="2"/>
  <c r="BH2484" i="2"/>
  <c r="BG2484" i="2"/>
  <c r="BF2484" i="2"/>
  <c r="T2484" i="2"/>
  <c r="R2484" i="2"/>
  <c r="P2484" i="2"/>
  <c r="BI2481" i="2"/>
  <c r="BH2481" i="2"/>
  <c r="BG2481" i="2"/>
  <c r="BF2481" i="2"/>
  <c r="T2481" i="2"/>
  <c r="R2481" i="2"/>
  <c r="P2481" i="2"/>
  <c r="BI2478" i="2"/>
  <c r="BH2478" i="2"/>
  <c r="BG2478" i="2"/>
  <c r="BF2478" i="2"/>
  <c r="T2478" i="2"/>
  <c r="R2478" i="2"/>
  <c r="P2478" i="2"/>
  <c r="BI2477" i="2"/>
  <c r="BH2477" i="2"/>
  <c r="BG2477" i="2"/>
  <c r="BF2477" i="2"/>
  <c r="T2477" i="2"/>
  <c r="R2477" i="2"/>
  <c r="P2477" i="2"/>
  <c r="BI2476" i="2"/>
  <c r="BH2476" i="2"/>
  <c r="BG2476" i="2"/>
  <c r="BF2476" i="2"/>
  <c r="T2476" i="2"/>
  <c r="R2476" i="2"/>
  <c r="P2476" i="2"/>
  <c r="BI2474" i="2"/>
  <c r="BH2474" i="2"/>
  <c r="BG2474" i="2"/>
  <c r="BF2474" i="2"/>
  <c r="T2474" i="2"/>
  <c r="R2474" i="2"/>
  <c r="P2474" i="2"/>
  <c r="BI2473" i="2"/>
  <c r="BH2473" i="2"/>
  <c r="BG2473" i="2"/>
  <c r="BF2473" i="2"/>
  <c r="T2473" i="2"/>
  <c r="R2473" i="2"/>
  <c r="P2473" i="2"/>
  <c r="BI2472" i="2"/>
  <c r="BH2472" i="2"/>
  <c r="BG2472" i="2"/>
  <c r="BF2472" i="2"/>
  <c r="T2472" i="2"/>
  <c r="R2472" i="2"/>
  <c r="P2472" i="2"/>
  <c r="BI2471" i="2"/>
  <c r="BH2471" i="2"/>
  <c r="BG2471" i="2"/>
  <c r="BF2471" i="2"/>
  <c r="T2471" i="2"/>
  <c r="R2471" i="2"/>
  <c r="P2471" i="2"/>
  <c r="BI2470" i="2"/>
  <c r="BH2470" i="2"/>
  <c r="BG2470" i="2"/>
  <c r="BF2470" i="2"/>
  <c r="T2470" i="2"/>
  <c r="R2470" i="2"/>
  <c r="P2470" i="2"/>
  <c r="BI2466" i="2"/>
  <c r="BH2466" i="2"/>
  <c r="BG2466" i="2"/>
  <c r="BF2466" i="2"/>
  <c r="T2466" i="2"/>
  <c r="R2466" i="2"/>
  <c r="P2466" i="2"/>
  <c r="BI2465" i="2"/>
  <c r="BH2465" i="2"/>
  <c r="BG2465" i="2"/>
  <c r="BF2465" i="2"/>
  <c r="T2465" i="2"/>
  <c r="R2465" i="2"/>
  <c r="P2465" i="2"/>
  <c r="BI2454" i="2"/>
  <c r="BH2454" i="2"/>
  <c r="BG2454" i="2"/>
  <c r="BF2454" i="2"/>
  <c r="T2454" i="2"/>
  <c r="R2454" i="2"/>
  <c r="P2454" i="2"/>
  <c r="BI2440" i="2"/>
  <c r="BH2440" i="2"/>
  <c r="BG2440" i="2"/>
  <c r="BF2440" i="2"/>
  <c r="T2440" i="2"/>
  <c r="R2440" i="2"/>
  <c r="P2440" i="2"/>
  <c r="BI2427" i="2"/>
  <c r="BH2427" i="2"/>
  <c r="BG2427" i="2"/>
  <c r="BF2427" i="2"/>
  <c r="T2427" i="2"/>
  <c r="R2427" i="2"/>
  <c r="P2427" i="2"/>
  <c r="BI2426" i="2"/>
  <c r="BH2426" i="2"/>
  <c r="BG2426" i="2"/>
  <c r="BF2426" i="2"/>
  <c r="T2426" i="2"/>
  <c r="R2426" i="2"/>
  <c r="P2426" i="2"/>
  <c r="BI2412" i="2"/>
  <c r="BH2412" i="2"/>
  <c r="BG2412" i="2"/>
  <c r="BF2412" i="2"/>
  <c r="T2412" i="2"/>
  <c r="R2412" i="2"/>
  <c r="P2412" i="2"/>
  <c r="BI2398" i="2"/>
  <c r="BH2398" i="2"/>
  <c r="BG2398" i="2"/>
  <c r="BF2398" i="2"/>
  <c r="T2398" i="2"/>
  <c r="R2398" i="2"/>
  <c r="P2398" i="2"/>
  <c r="BI2383" i="2"/>
  <c r="BH2383" i="2"/>
  <c r="BG2383" i="2"/>
  <c r="BF2383" i="2"/>
  <c r="T2383" i="2"/>
  <c r="R2383" i="2"/>
  <c r="P2383" i="2"/>
  <c r="BI2368" i="2"/>
  <c r="BH2368" i="2"/>
  <c r="BG2368" i="2"/>
  <c r="BF2368" i="2"/>
  <c r="T2368" i="2"/>
  <c r="R2368" i="2"/>
  <c r="P2368" i="2"/>
  <c r="BI2352" i="2"/>
  <c r="BH2352" i="2"/>
  <c r="BG2352" i="2"/>
  <c r="BF2352" i="2"/>
  <c r="T2352" i="2"/>
  <c r="R2352" i="2"/>
  <c r="P2352" i="2"/>
  <c r="BI2341" i="2"/>
  <c r="BH2341" i="2"/>
  <c r="BG2341" i="2"/>
  <c r="BF2341" i="2"/>
  <c r="T2341" i="2"/>
  <c r="R2341" i="2"/>
  <c r="P2341" i="2"/>
  <c r="BI2327" i="2"/>
  <c r="BH2327" i="2"/>
  <c r="BG2327" i="2"/>
  <c r="BF2327" i="2"/>
  <c r="T2327" i="2"/>
  <c r="R2327" i="2"/>
  <c r="P2327" i="2"/>
  <c r="BI2312" i="2"/>
  <c r="BH2312" i="2"/>
  <c r="BG2312" i="2"/>
  <c r="BF2312" i="2"/>
  <c r="T2312" i="2"/>
  <c r="R2312" i="2"/>
  <c r="P2312" i="2"/>
  <c r="BI2292" i="2"/>
  <c r="BH2292" i="2"/>
  <c r="BG2292" i="2"/>
  <c r="BF2292" i="2"/>
  <c r="T2292" i="2"/>
  <c r="R2292" i="2"/>
  <c r="P2292" i="2"/>
  <c r="BI2278" i="2"/>
  <c r="BH2278" i="2"/>
  <c r="BG2278" i="2"/>
  <c r="BF2278" i="2"/>
  <c r="T2278" i="2"/>
  <c r="R2278" i="2"/>
  <c r="P2278" i="2"/>
  <c r="BI2265" i="2"/>
  <c r="BH2265" i="2"/>
  <c r="BG2265" i="2"/>
  <c r="BF2265" i="2"/>
  <c r="T2265" i="2"/>
  <c r="R2265" i="2"/>
  <c r="P2265" i="2"/>
  <c r="BI2252" i="2"/>
  <c r="BH2252" i="2"/>
  <c r="BG2252" i="2"/>
  <c r="BF2252" i="2"/>
  <c r="T2252" i="2"/>
  <c r="R2252" i="2"/>
  <c r="P2252" i="2"/>
  <c r="BI2237" i="2"/>
  <c r="BH2237" i="2"/>
  <c r="BG2237" i="2"/>
  <c r="BF2237" i="2"/>
  <c r="T2237" i="2"/>
  <c r="R2237" i="2"/>
  <c r="P2237" i="2"/>
  <c r="BI2224" i="2"/>
  <c r="BH2224" i="2"/>
  <c r="BG2224" i="2"/>
  <c r="BF2224" i="2"/>
  <c r="T2224" i="2"/>
  <c r="R2224" i="2"/>
  <c r="P2224" i="2"/>
  <c r="BI2210" i="2"/>
  <c r="BH2210" i="2"/>
  <c r="BG2210" i="2"/>
  <c r="BF2210" i="2"/>
  <c r="T2210" i="2"/>
  <c r="R2210" i="2"/>
  <c r="P2210" i="2"/>
  <c r="BI2194" i="2"/>
  <c r="BH2194" i="2"/>
  <c r="BG2194" i="2"/>
  <c r="BF2194" i="2"/>
  <c r="T2194" i="2"/>
  <c r="R2194" i="2"/>
  <c r="P2194" i="2"/>
  <c r="BI2192" i="2"/>
  <c r="BH2192" i="2"/>
  <c r="BG2192" i="2"/>
  <c r="BF2192" i="2"/>
  <c r="T2192" i="2"/>
  <c r="R2192" i="2"/>
  <c r="P2192" i="2"/>
  <c r="BI2189" i="2"/>
  <c r="BH2189" i="2"/>
  <c r="BG2189" i="2"/>
  <c r="BF2189" i="2"/>
  <c r="T2189" i="2"/>
  <c r="R2189" i="2"/>
  <c r="P2189" i="2"/>
  <c r="BI2186" i="2"/>
  <c r="BH2186" i="2"/>
  <c r="BG2186" i="2"/>
  <c r="BF2186" i="2"/>
  <c r="T2186" i="2"/>
  <c r="R2186" i="2"/>
  <c r="P2186" i="2"/>
  <c r="BI2183" i="2"/>
  <c r="BH2183" i="2"/>
  <c r="BG2183" i="2"/>
  <c r="BF2183" i="2"/>
  <c r="T2183" i="2"/>
  <c r="R2183" i="2"/>
  <c r="P2183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3" i="2"/>
  <c r="BH2173" i="2"/>
  <c r="BG2173" i="2"/>
  <c r="BF2173" i="2"/>
  <c r="T2173" i="2"/>
  <c r="R2173" i="2"/>
  <c r="P2173" i="2"/>
  <c r="BI2170" i="2"/>
  <c r="BH2170" i="2"/>
  <c r="BG2170" i="2"/>
  <c r="BF2170" i="2"/>
  <c r="T2170" i="2"/>
  <c r="R2170" i="2"/>
  <c r="P2170" i="2"/>
  <c r="BI2167" i="2"/>
  <c r="BH2167" i="2"/>
  <c r="BG2167" i="2"/>
  <c r="BF2167" i="2"/>
  <c r="T2167" i="2"/>
  <c r="R2167" i="2"/>
  <c r="P2167" i="2"/>
  <c r="BI2166" i="2"/>
  <c r="BH2166" i="2"/>
  <c r="BG2166" i="2"/>
  <c r="BF2166" i="2"/>
  <c r="T2166" i="2"/>
  <c r="R2166" i="2"/>
  <c r="P2166" i="2"/>
  <c r="BI2163" i="2"/>
  <c r="BH2163" i="2"/>
  <c r="BG2163" i="2"/>
  <c r="BF2163" i="2"/>
  <c r="T2163" i="2"/>
  <c r="R2163" i="2"/>
  <c r="P2163" i="2"/>
  <c r="BI2162" i="2"/>
  <c r="BH2162" i="2"/>
  <c r="BG2162" i="2"/>
  <c r="BF2162" i="2"/>
  <c r="T2162" i="2"/>
  <c r="R2162" i="2"/>
  <c r="P2162" i="2"/>
  <c r="BI2159" i="2"/>
  <c r="BH2159" i="2"/>
  <c r="BG2159" i="2"/>
  <c r="BF2159" i="2"/>
  <c r="T2159" i="2"/>
  <c r="R2159" i="2"/>
  <c r="P2159" i="2"/>
  <c r="BI2158" i="2"/>
  <c r="BH2158" i="2"/>
  <c r="BG2158" i="2"/>
  <c r="BF2158" i="2"/>
  <c r="T2158" i="2"/>
  <c r="R2158" i="2"/>
  <c r="P2158" i="2"/>
  <c r="BI2155" i="2"/>
  <c r="BH2155" i="2"/>
  <c r="BG2155" i="2"/>
  <c r="BF2155" i="2"/>
  <c r="T2155" i="2"/>
  <c r="R2155" i="2"/>
  <c r="P2155" i="2"/>
  <c r="BI2154" i="2"/>
  <c r="BH2154" i="2"/>
  <c r="BG2154" i="2"/>
  <c r="BF2154" i="2"/>
  <c r="T2154" i="2"/>
  <c r="R2154" i="2"/>
  <c r="P2154" i="2"/>
  <c r="BI2151" i="2"/>
  <c r="BH2151" i="2"/>
  <c r="BG2151" i="2"/>
  <c r="BF2151" i="2"/>
  <c r="T2151" i="2"/>
  <c r="R2151" i="2"/>
  <c r="P2151" i="2"/>
  <c r="BI2145" i="2"/>
  <c r="BH2145" i="2"/>
  <c r="BG2145" i="2"/>
  <c r="BF2145" i="2"/>
  <c r="T2145" i="2"/>
  <c r="R2145" i="2"/>
  <c r="P2145" i="2"/>
  <c r="BI2143" i="2"/>
  <c r="BH2143" i="2"/>
  <c r="BG2143" i="2"/>
  <c r="BF2143" i="2"/>
  <c r="T2143" i="2"/>
  <c r="R2143" i="2"/>
  <c r="P2143" i="2"/>
  <c r="BI2139" i="2"/>
  <c r="BH2139" i="2"/>
  <c r="BG2139" i="2"/>
  <c r="BF2139" i="2"/>
  <c r="T2139" i="2"/>
  <c r="R2139" i="2"/>
  <c r="P2139" i="2"/>
  <c r="BI2131" i="2"/>
  <c r="BH2131" i="2"/>
  <c r="BG2131" i="2"/>
  <c r="BF2131" i="2"/>
  <c r="T2131" i="2"/>
  <c r="R2131" i="2"/>
  <c r="P2131" i="2"/>
  <c r="BI2125" i="2"/>
  <c r="BH2125" i="2"/>
  <c r="BG2125" i="2"/>
  <c r="BF2125" i="2"/>
  <c r="T2125" i="2"/>
  <c r="R2125" i="2"/>
  <c r="P2125" i="2"/>
  <c r="BI2119" i="2"/>
  <c r="BH2119" i="2"/>
  <c r="BG2119" i="2"/>
  <c r="BF2119" i="2"/>
  <c r="T2119" i="2"/>
  <c r="R2119" i="2"/>
  <c r="P2119" i="2"/>
  <c r="BI2114" i="2"/>
  <c r="BH2114" i="2"/>
  <c r="BG2114" i="2"/>
  <c r="BF2114" i="2"/>
  <c r="T2114" i="2"/>
  <c r="R2114" i="2"/>
  <c r="P2114" i="2"/>
  <c r="BI2105" i="2"/>
  <c r="BH2105" i="2"/>
  <c r="BG2105" i="2"/>
  <c r="BF2105" i="2"/>
  <c r="T2105" i="2"/>
  <c r="R2105" i="2"/>
  <c r="P2105" i="2"/>
  <c r="BI2102" i="2"/>
  <c r="BH2102" i="2"/>
  <c r="BG2102" i="2"/>
  <c r="BF2102" i="2"/>
  <c r="T2102" i="2"/>
  <c r="R2102" i="2"/>
  <c r="P2102" i="2"/>
  <c r="BI2094" i="2"/>
  <c r="BH2094" i="2"/>
  <c r="BG2094" i="2"/>
  <c r="BF2094" i="2"/>
  <c r="T2094" i="2"/>
  <c r="R2094" i="2"/>
  <c r="P2094" i="2"/>
  <c r="BI2092" i="2"/>
  <c r="BH2092" i="2"/>
  <c r="BG2092" i="2"/>
  <c r="BF2092" i="2"/>
  <c r="T2092" i="2"/>
  <c r="R2092" i="2"/>
  <c r="P2092" i="2"/>
  <c r="BI2089" i="2"/>
  <c r="BH2089" i="2"/>
  <c r="BG2089" i="2"/>
  <c r="BF2089" i="2"/>
  <c r="T2089" i="2"/>
  <c r="R2089" i="2"/>
  <c r="P2089" i="2"/>
  <c r="BI2086" i="2"/>
  <c r="BH2086" i="2"/>
  <c r="BG2086" i="2"/>
  <c r="BF2086" i="2"/>
  <c r="T2086" i="2"/>
  <c r="R2086" i="2"/>
  <c r="P2086" i="2"/>
  <c r="BI2082" i="2"/>
  <c r="BH2082" i="2"/>
  <c r="BG2082" i="2"/>
  <c r="BF2082" i="2"/>
  <c r="T2082" i="2"/>
  <c r="R2082" i="2"/>
  <c r="P2082" i="2"/>
  <c r="BI2078" i="2"/>
  <c r="BH2078" i="2"/>
  <c r="BG2078" i="2"/>
  <c r="BF2078" i="2"/>
  <c r="T2078" i="2"/>
  <c r="R2078" i="2"/>
  <c r="P2078" i="2"/>
  <c r="BI2077" i="2"/>
  <c r="BH2077" i="2"/>
  <c r="BG2077" i="2"/>
  <c r="BF2077" i="2"/>
  <c r="T2077" i="2"/>
  <c r="R2077" i="2"/>
  <c r="P2077" i="2"/>
  <c r="BI2073" i="2"/>
  <c r="BH2073" i="2"/>
  <c r="BG2073" i="2"/>
  <c r="BF2073" i="2"/>
  <c r="T2073" i="2"/>
  <c r="R2073" i="2"/>
  <c r="P2073" i="2"/>
  <c r="BI2072" i="2"/>
  <c r="BH2072" i="2"/>
  <c r="BG2072" i="2"/>
  <c r="BF2072" i="2"/>
  <c r="T2072" i="2"/>
  <c r="R2072" i="2"/>
  <c r="P2072" i="2"/>
  <c r="BI2071" i="2"/>
  <c r="BH2071" i="2"/>
  <c r="BG2071" i="2"/>
  <c r="BF2071" i="2"/>
  <c r="T2071" i="2"/>
  <c r="R2071" i="2"/>
  <c r="P2071" i="2"/>
  <c r="BI2070" i="2"/>
  <c r="BH2070" i="2"/>
  <c r="BG2070" i="2"/>
  <c r="BF2070" i="2"/>
  <c r="T2070" i="2"/>
  <c r="R2070" i="2"/>
  <c r="P2070" i="2"/>
  <c r="BI2069" i="2"/>
  <c r="BH2069" i="2"/>
  <c r="BG2069" i="2"/>
  <c r="BF2069" i="2"/>
  <c r="T2069" i="2"/>
  <c r="R2069" i="2"/>
  <c r="P2069" i="2"/>
  <c r="BI2068" i="2"/>
  <c r="BH2068" i="2"/>
  <c r="BG2068" i="2"/>
  <c r="BF2068" i="2"/>
  <c r="T2068" i="2"/>
  <c r="R2068" i="2"/>
  <c r="P2068" i="2"/>
  <c r="BI2062" i="2"/>
  <c r="BH2062" i="2"/>
  <c r="BG2062" i="2"/>
  <c r="BF2062" i="2"/>
  <c r="T2062" i="2"/>
  <c r="R2062" i="2"/>
  <c r="P2062" i="2"/>
  <c r="BI2061" i="2"/>
  <c r="BH2061" i="2"/>
  <c r="BG2061" i="2"/>
  <c r="BF2061" i="2"/>
  <c r="T2061" i="2"/>
  <c r="R2061" i="2"/>
  <c r="P2061" i="2"/>
  <c r="BI2058" i="2"/>
  <c r="BH2058" i="2"/>
  <c r="BG2058" i="2"/>
  <c r="BF2058" i="2"/>
  <c r="T2058" i="2"/>
  <c r="R2058" i="2"/>
  <c r="P2058" i="2"/>
  <c r="BI2053" i="2"/>
  <c r="BH2053" i="2"/>
  <c r="BG2053" i="2"/>
  <c r="BF2053" i="2"/>
  <c r="T2053" i="2"/>
  <c r="R2053" i="2"/>
  <c r="P2053" i="2"/>
  <c r="BI2050" i="2"/>
  <c r="BH2050" i="2"/>
  <c r="BG2050" i="2"/>
  <c r="BF2050" i="2"/>
  <c r="T2050" i="2"/>
  <c r="R2050" i="2"/>
  <c r="P2050" i="2"/>
  <c r="BI2046" i="2"/>
  <c r="BH2046" i="2"/>
  <c r="BG2046" i="2"/>
  <c r="BF2046" i="2"/>
  <c r="T2046" i="2"/>
  <c r="R2046" i="2"/>
  <c r="P2046" i="2"/>
  <c r="BI2042" i="2"/>
  <c r="BH2042" i="2"/>
  <c r="BG2042" i="2"/>
  <c r="BF2042" i="2"/>
  <c r="T2042" i="2"/>
  <c r="R2042" i="2"/>
  <c r="P2042" i="2"/>
  <c r="BI2041" i="2"/>
  <c r="BH2041" i="2"/>
  <c r="BG2041" i="2"/>
  <c r="BF2041" i="2"/>
  <c r="T2041" i="2"/>
  <c r="R2041" i="2"/>
  <c r="P2041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7" i="2"/>
  <c r="BH2037" i="2"/>
  <c r="BG2037" i="2"/>
  <c r="BF2037" i="2"/>
  <c r="T2037" i="2"/>
  <c r="R2037" i="2"/>
  <c r="P2037" i="2"/>
  <c r="BI2033" i="2"/>
  <c r="BH2033" i="2"/>
  <c r="BG2033" i="2"/>
  <c r="BF2033" i="2"/>
  <c r="T2033" i="2"/>
  <c r="R2033" i="2"/>
  <c r="P2033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19" i="2"/>
  <c r="BH2019" i="2"/>
  <c r="BG2019" i="2"/>
  <c r="BF2019" i="2"/>
  <c r="T2019" i="2"/>
  <c r="R2019" i="2"/>
  <c r="P2019" i="2"/>
  <c r="BI2015" i="2"/>
  <c r="BH2015" i="2"/>
  <c r="BG2015" i="2"/>
  <c r="BF2015" i="2"/>
  <c r="T2015" i="2"/>
  <c r="R2015" i="2"/>
  <c r="P2015" i="2"/>
  <c r="BI2009" i="2"/>
  <c r="BH2009" i="2"/>
  <c r="BG2009" i="2"/>
  <c r="BF2009" i="2"/>
  <c r="T2009" i="2"/>
  <c r="R2009" i="2"/>
  <c r="P2009" i="2"/>
  <c r="BI2008" i="2"/>
  <c r="BH2008" i="2"/>
  <c r="BG2008" i="2"/>
  <c r="BF2008" i="2"/>
  <c r="T2008" i="2"/>
  <c r="R2008" i="2"/>
  <c r="P2008" i="2"/>
  <c r="BI2005" i="2"/>
  <c r="BH2005" i="2"/>
  <c r="BG2005" i="2"/>
  <c r="BF2005" i="2"/>
  <c r="T2005" i="2"/>
  <c r="R2005" i="2"/>
  <c r="P2005" i="2"/>
  <c r="BI1998" i="2"/>
  <c r="BH1998" i="2"/>
  <c r="BG1998" i="2"/>
  <c r="BF1998" i="2"/>
  <c r="T1998" i="2"/>
  <c r="R1998" i="2"/>
  <c r="P1998" i="2"/>
  <c r="BI1991" i="2"/>
  <c r="BH1991" i="2"/>
  <c r="BG1991" i="2"/>
  <c r="BF1991" i="2"/>
  <c r="T1991" i="2"/>
  <c r="R1991" i="2"/>
  <c r="P1991" i="2"/>
  <c r="BI1983" i="2"/>
  <c r="BH1983" i="2"/>
  <c r="BG1983" i="2"/>
  <c r="BF1983" i="2"/>
  <c r="T1983" i="2"/>
  <c r="R1983" i="2"/>
  <c r="P1983" i="2"/>
  <c r="BI1979" i="2"/>
  <c r="BH1979" i="2"/>
  <c r="BG1979" i="2"/>
  <c r="BF1979" i="2"/>
  <c r="T1979" i="2"/>
  <c r="R1979" i="2"/>
  <c r="P1979" i="2"/>
  <c r="BI1975" i="2"/>
  <c r="BH1975" i="2"/>
  <c r="BG1975" i="2"/>
  <c r="BF1975" i="2"/>
  <c r="T1975" i="2"/>
  <c r="R1975" i="2"/>
  <c r="P1975" i="2"/>
  <c r="BI1974" i="2"/>
  <c r="BH1974" i="2"/>
  <c r="BG1974" i="2"/>
  <c r="BF1974" i="2"/>
  <c r="T1974" i="2"/>
  <c r="R1974" i="2"/>
  <c r="P1974" i="2"/>
  <c r="BI1973" i="2"/>
  <c r="BH1973" i="2"/>
  <c r="BG1973" i="2"/>
  <c r="BF1973" i="2"/>
  <c r="T1973" i="2"/>
  <c r="R1973" i="2"/>
  <c r="P1973" i="2"/>
  <c r="BI1960" i="2"/>
  <c r="BH1960" i="2"/>
  <c r="BG1960" i="2"/>
  <c r="BF1960" i="2"/>
  <c r="T1960" i="2"/>
  <c r="R1960" i="2"/>
  <c r="P1960" i="2"/>
  <c r="BI1959" i="2"/>
  <c r="BH1959" i="2"/>
  <c r="BG1959" i="2"/>
  <c r="BF1959" i="2"/>
  <c r="T1959" i="2"/>
  <c r="R1959" i="2"/>
  <c r="P1959" i="2"/>
  <c r="BI1955" i="2"/>
  <c r="BH1955" i="2"/>
  <c r="BG1955" i="2"/>
  <c r="BF1955" i="2"/>
  <c r="T1955" i="2"/>
  <c r="R1955" i="2"/>
  <c r="P1955" i="2"/>
  <c r="BI1951" i="2"/>
  <c r="BH1951" i="2"/>
  <c r="BG1951" i="2"/>
  <c r="BF1951" i="2"/>
  <c r="T1951" i="2"/>
  <c r="R1951" i="2"/>
  <c r="P1951" i="2"/>
  <c r="BI1947" i="2"/>
  <c r="BH1947" i="2"/>
  <c r="BG1947" i="2"/>
  <c r="BF1947" i="2"/>
  <c r="T1947" i="2"/>
  <c r="R1947" i="2"/>
  <c r="P1947" i="2"/>
  <c r="BI1939" i="2"/>
  <c r="BH1939" i="2"/>
  <c r="BG1939" i="2"/>
  <c r="BF1939" i="2"/>
  <c r="T1939" i="2"/>
  <c r="R1939" i="2"/>
  <c r="P1939" i="2"/>
  <c r="BI1937" i="2"/>
  <c r="BH1937" i="2"/>
  <c r="BG1937" i="2"/>
  <c r="BF1937" i="2"/>
  <c r="T1937" i="2"/>
  <c r="R1937" i="2"/>
  <c r="P1937" i="2"/>
  <c r="BI1929" i="2"/>
  <c r="BH1929" i="2"/>
  <c r="BG1929" i="2"/>
  <c r="BF1929" i="2"/>
  <c r="T1929" i="2"/>
  <c r="R1929" i="2"/>
  <c r="P1929" i="2"/>
  <c r="BI1925" i="2"/>
  <c r="BH1925" i="2"/>
  <c r="BG1925" i="2"/>
  <c r="BF1925" i="2"/>
  <c r="T1925" i="2"/>
  <c r="R1925" i="2"/>
  <c r="P1925" i="2"/>
  <c r="BI1921" i="2"/>
  <c r="BH1921" i="2"/>
  <c r="BG1921" i="2"/>
  <c r="BF1921" i="2"/>
  <c r="T1921" i="2"/>
  <c r="R1921" i="2"/>
  <c r="P1921" i="2"/>
  <c r="BI1914" i="2"/>
  <c r="BH1914" i="2"/>
  <c r="BG1914" i="2"/>
  <c r="BF1914" i="2"/>
  <c r="T1914" i="2"/>
  <c r="R1914" i="2"/>
  <c r="P1914" i="2"/>
  <c r="BI1913" i="2"/>
  <c r="BH1913" i="2"/>
  <c r="BG1913" i="2"/>
  <c r="BF1913" i="2"/>
  <c r="T1913" i="2"/>
  <c r="R1913" i="2"/>
  <c r="P1913" i="2"/>
  <c r="BI1910" i="2"/>
  <c r="BH1910" i="2"/>
  <c r="BG1910" i="2"/>
  <c r="BF1910" i="2"/>
  <c r="T1910" i="2"/>
  <c r="R1910" i="2"/>
  <c r="P1910" i="2"/>
  <c r="BI1904" i="2"/>
  <c r="BH1904" i="2"/>
  <c r="BG1904" i="2"/>
  <c r="BF1904" i="2"/>
  <c r="T1904" i="2"/>
  <c r="R1904" i="2"/>
  <c r="P1904" i="2"/>
  <c r="BI1894" i="2"/>
  <c r="BH1894" i="2"/>
  <c r="BG1894" i="2"/>
  <c r="BF1894" i="2"/>
  <c r="T1894" i="2"/>
  <c r="R1894" i="2"/>
  <c r="P1894" i="2"/>
  <c r="BI1891" i="2"/>
  <c r="BH1891" i="2"/>
  <c r="BG1891" i="2"/>
  <c r="BF1891" i="2"/>
  <c r="T1891" i="2"/>
  <c r="R1891" i="2"/>
  <c r="P1891" i="2"/>
  <c r="BI1888" i="2"/>
  <c r="BH1888" i="2"/>
  <c r="BG1888" i="2"/>
  <c r="BF1888" i="2"/>
  <c r="T1888" i="2"/>
  <c r="R1888" i="2"/>
  <c r="P1888" i="2"/>
  <c r="BI1884" i="2"/>
  <c r="BH1884" i="2"/>
  <c r="BG1884" i="2"/>
  <c r="BF1884" i="2"/>
  <c r="T1884" i="2"/>
  <c r="R1884" i="2"/>
  <c r="P1884" i="2"/>
  <c r="BI1880" i="2"/>
  <c r="BH1880" i="2"/>
  <c r="BG1880" i="2"/>
  <c r="BF1880" i="2"/>
  <c r="T1880" i="2"/>
  <c r="R1880" i="2"/>
  <c r="P1880" i="2"/>
  <c r="BI1879" i="2"/>
  <c r="BH1879" i="2"/>
  <c r="BG1879" i="2"/>
  <c r="BF1879" i="2"/>
  <c r="T1879" i="2"/>
  <c r="R1879" i="2"/>
  <c r="P1879" i="2"/>
  <c r="BI1872" i="2"/>
  <c r="BH1872" i="2"/>
  <c r="BG1872" i="2"/>
  <c r="BF1872" i="2"/>
  <c r="T1872" i="2"/>
  <c r="R1872" i="2"/>
  <c r="P1872" i="2"/>
  <c r="BI1869" i="2"/>
  <c r="BH1869" i="2"/>
  <c r="BG1869" i="2"/>
  <c r="BF1869" i="2"/>
  <c r="T1869" i="2"/>
  <c r="R1869" i="2"/>
  <c r="P1869" i="2"/>
  <c r="BI1863" i="2"/>
  <c r="BH1863" i="2"/>
  <c r="BG1863" i="2"/>
  <c r="BF1863" i="2"/>
  <c r="T1863" i="2"/>
  <c r="R1863" i="2"/>
  <c r="P1863" i="2"/>
  <c r="BI1836" i="2"/>
  <c r="BH1836" i="2"/>
  <c r="BG1836" i="2"/>
  <c r="BF1836" i="2"/>
  <c r="T1836" i="2"/>
  <c r="R1836" i="2"/>
  <c r="P1836" i="2"/>
  <c r="BI1835" i="2"/>
  <c r="BH1835" i="2"/>
  <c r="BG1835" i="2"/>
  <c r="BF1835" i="2"/>
  <c r="T1835" i="2"/>
  <c r="R1835" i="2"/>
  <c r="P1835" i="2"/>
  <c r="BI1829" i="2"/>
  <c r="BH1829" i="2"/>
  <c r="BG1829" i="2"/>
  <c r="BF1829" i="2"/>
  <c r="T1829" i="2"/>
  <c r="R1829" i="2"/>
  <c r="P1829" i="2"/>
  <c r="BI1824" i="2"/>
  <c r="BH1824" i="2"/>
  <c r="BG1824" i="2"/>
  <c r="BF1824" i="2"/>
  <c r="T1824" i="2"/>
  <c r="R1824" i="2"/>
  <c r="P1824" i="2"/>
  <c r="BI1821" i="2"/>
  <c r="BH1821" i="2"/>
  <c r="BG1821" i="2"/>
  <c r="BF1821" i="2"/>
  <c r="T1821" i="2"/>
  <c r="R1821" i="2"/>
  <c r="P1821" i="2"/>
  <c r="BI1818" i="2"/>
  <c r="BH1818" i="2"/>
  <c r="BG1818" i="2"/>
  <c r="BF1818" i="2"/>
  <c r="T1818" i="2"/>
  <c r="R1818" i="2"/>
  <c r="P1818" i="2"/>
  <c r="BI1817" i="2"/>
  <c r="BH1817" i="2"/>
  <c r="BG1817" i="2"/>
  <c r="BF1817" i="2"/>
  <c r="T1817" i="2"/>
  <c r="R1817" i="2"/>
  <c r="P1817" i="2"/>
  <c r="BI1809" i="2"/>
  <c r="BH1809" i="2"/>
  <c r="BG1809" i="2"/>
  <c r="BF1809" i="2"/>
  <c r="T1809" i="2"/>
  <c r="R1809" i="2"/>
  <c r="P1809" i="2"/>
  <c r="BI1794" i="2"/>
  <c r="BH1794" i="2"/>
  <c r="BG1794" i="2"/>
  <c r="BF1794" i="2"/>
  <c r="T1794" i="2"/>
  <c r="R1794" i="2"/>
  <c r="P1794" i="2"/>
  <c r="BI1778" i="2"/>
  <c r="BH1778" i="2"/>
  <c r="BG1778" i="2"/>
  <c r="BF1778" i="2"/>
  <c r="T1778" i="2"/>
  <c r="R1778" i="2"/>
  <c r="P1778" i="2"/>
  <c r="BI1774" i="2"/>
  <c r="BH1774" i="2"/>
  <c r="BG1774" i="2"/>
  <c r="BF1774" i="2"/>
  <c r="T1774" i="2"/>
  <c r="R1774" i="2"/>
  <c r="P1774" i="2"/>
  <c r="BI1773" i="2"/>
  <c r="BH1773" i="2"/>
  <c r="BG1773" i="2"/>
  <c r="BF1773" i="2"/>
  <c r="T1773" i="2"/>
  <c r="R1773" i="2"/>
  <c r="P1773" i="2"/>
  <c r="BI1768" i="2"/>
  <c r="BH1768" i="2"/>
  <c r="BG1768" i="2"/>
  <c r="BF1768" i="2"/>
  <c r="T1768" i="2"/>
  <c r="R1768" i="2"/>
  <c r="P1768" i="2"/>
  <c r="BI1767" i="2"/>
  <c r="BH1767" i="2"/>
  <c r="BG1767" i="2"/>
  <c r="BF1767" i="2"/>
  <c r="T1767" i="2"/>
  <c r="R1767" i="2"/>
  <c r="P1767" i="2"/>
  <c r="BI1764" i="2"/>
  <c r="BH1764" i="2"/>
  <c r="BG1764" i="2"/>
  <c r="BF1764" i="2"/>
  <c r="T1764" i="2"/>
  <c r="R1764" i="2"/>
  <c r="P1764" i="2"/>
  <c r="BI1762" i="2"/>
  <c r="BH1762" i="2"/>
  <c r="BG1762" i="2"/>
  <c r="BF1762" i="2"/>
  <c r="T1762" i="2"/>
  <c r="R1762" i="2"/>
  <c r="P1762" i="2"/>
  <c r="BI1761" i="2"/>
  <c r="BH1761" i="2"/>
  <c r="BG1761" i="2"/>
  <c r="BF1761" i="2"/>
  <c r="T1761" i="2"/>
  <c r="R1761" i="2"/>
  <c r="P1761" i="2"/>
  <c r="BI1760" i="2"/>
  <c r="BH1760" i="2"/>
  <c r="BG1760" i="2"/>
  <c r="BF1760" i="2"/>
  <c r="T1760" i="2"/>
  <c r="R1760" i="2"/>
  <c r="P1760" i="2"/>
  <c r="BI1756" i="2"/>
  <c r="BH1756" i="2"/>
  <c r="BG1756" i="2"/>
  <c r="BF1756" i="2"/>
  <c r="T1756" i="2"/>
  <c r="R1756" i="2"/>
  <c r="P1756" i="2"/>
  <c r="BI1754" i="2"/>
  <c r="BH1754" i="2"/>
  <c r="BG1754" i="2"/>
  <c r="BF1754" i="2"/>
  <c r="T1754" i="2"/>
  <c r="R1754" i="2"/>
  <c r="P1754" i="2"/>
  <c r="BI1751" i="2"/>
  <c r="BH1751" i="2"/>
  <c r="BG1751" i="2"/>
  <c r="BF1751" i="2"/>
  <c r="T1751" i="2"/>
  <c r="R1751" i="2"/>
  <c r="P1751" i="2"/>
  <c r="BI1742" i="2"/>
  <c r="BH1742" i="2"/>
  <c r="BG1742" i="2"/>
  <c r="BF1742" i="2"/>
  <c r="T1742" i="2"/>
  <c r="R1742" i="2"/>
  <c r="P1742" i="2"/>
  <c r="BI1739" i="2"/>
  <c r="BH1739" i="2"/>
  <c r="BG1739" i="2"/>
  <c r="BF1739" i="2"/>
  <c r="T1739" i="2"/>
  <c r="R1739" i="2"/>
  <c r="P1739" i="2"/>
  <c r="BI1736" i="2"/>
  <c r="BH1736" i="2"/>
  <c r="BG1736" i="2"/>
  <c r="BF1736" i="2"/>
  <c r="T1736" i="2"/>
  <c r="R1736" i="2"/>
  <c r="P1736" i="2"/>
  <c r="BI1733" i="2"/>
  <c r="BH1733" i="2"/>
  <c r="BG1733" i="2"/>
  <c r="BF1733" i="2"/>
  <c r="T1733" i="2"/>
  <c r="R1733" i="2"/>
  <c r="P1733" i="2"/>
  <c r="BI1729" i="2"/>
  <c r="BH1729" i="2"/>
  <c r="BG1729" i="2"/>
  <c r="BF1729" i="2"/>
  <c r="T1729" i="2"/>
  <c r="R1729" i="2"/>
  <c r="P1729" i="2"/>
  <c r="BI1726" i="2"/>
  <c r="BH1726" i="2"/>
  <c r="BG1726" i="2"/>
  <c r="BF1726" i="2"/>
  <c r="T1726" i="2"/>
  <c r="R1726" i="2"/>
  <c r="P1726" i="2"/>
  <c r="BI1723" i="2"/>
  <c r="BH1723" i="2"/>
  <c r="BG1723" i="2"/>
  <c r="BF1723" i="2"/>
  <c r="T1723" i="2"/>
  <c r="R1723" i="2"/>
  <c r="P1723" i="2"/>
  <c r="BI1710" i="2"/>
  <c r="BH1710" i="2"/>
  <c r="BG1710" i="2"/>
  <c r="BF1710" i="2"/>
  <c r="T1710" i="2"/>
  <c r="R1710" i="2"/>
  <c r="P1710" i="2"/>
  <c r="BI1705" i="2"/>
  <c r="BH1705" i="2"/>
  <c r="BG1705" i="2"/>
  <c r="BF1705" i="2"/>
  <c r="T1705" i="2"/>
  <c r="R1705" i="2"/>
  <c r="P1705" i="2"/>
  <c r="BI1700" i="2"/>
  <c r="BH1700" i="2"/>
  <c r="BG1700" i="2"/>
  <c r="BF1700" i="2"/>
  <c r="T1700" i="2"/>
  <c r="R1700" i="2"/>
  <c r="P1700" i="2"/>
  <c r="BI1698" i="2"/>
  <c r="BH1698" i="2"/>
  <c r="BG1698" i="2"/>
  <c r="BF1698" i="2"/>
  <c r="T1698" i="2"/>
  <c r="R1698" i="2"/>
  <c r="P1698" i="2"/>
  <c r="BI1697" i="2"/>
  <c r="BH1697" i="2"/>
  <c r="BG1697" i="2"/>
  <c r="BF1697" i="2"/>
  <c r="T1697" i="2"/>
  <c r="R1697" i="2"/>
  <c r="P1697" i="2"/>
  <c r="BI1696" i="2"/>
  <c r="BH1696" i="2"/>
  <c r="BG1696" i="2"/>
  <c r="BF1696" i="2"/>
  <c r="T1696" i="2"/>
  <c r="R1696" i="2"/>
  <c r="P1696" i="2"/>
  <c r="BI1694" i="2"/>
  <c r="BH1694" i="2"/>
  <c r="BG1694" i="2"/>
  <c r="BF1694" i="2"/>
  <c r="T1694" i="2"/>
  <c r="R1694" i="2"/>
  <c r="P1694" i="2"/>
  <c r="BI1690" i="2"/>
  <c r="BH1690" i="2"/>
  <c r="BG1690" i="2"/>
  <c r="BF1690" i="2"/>
  <c r="T1690" i="2"/>
  <c r="R1690" i="2"/>
  <c r="P1690" i="2"/>
  <c r="BI1685" i="2"/>
  <c r="BH1685" i="2"/>
  <c r="BG1685" i="2"/>
  <c r="BF1685" i="2"/>
  <c r="T1685" i="2"/>
  <c r="R1685" i="2"/>
  <c r="P1685" i="2"/>
  <c r="BI1684" i="2"/>
  <c r="BH1684" i="2"/>
  <c r="BG1684" i="2"/>
  <c r="BF1684" i="2"/>
  <c r="T1684" i="2"/>
  <c r="R1684" i="2"/>
  <c r="P1684" i="2"/>
  <c r="BI1679" i="2"/>
  <c r="BH1679" i="2"/>
  <c r="BG1679" i="2"/>
  <c r="BF1679" i="2"/>
  <c r="T1679" i="2"/>
  <c r="R1679" i="2"/>
  <c r="P1679" i="2"/>
  <c r="BI1675" i="2"/>
  <c r="BH1675" i="2"/>
  <c r="BG1675" i="2"/>
  <c r="BF1675" i="2"/>
  <c r="T1675" i="2"/>
  <c r="R1675" i="2"/>
  <c r="P1675" i="2"/>
  <c r="BI1674" i="2"/>
  <c r="BH1674" i="2"/>
  <c r="BG1674" i="2"/>
  <c r="BF1674" i="2"/>
  <c r="T1674" i="2"/>
  <c r="R1674" i="2"/>
  <c r="P1674" i="2"/>
  <c r="BI1672" i="2"/>
  <c r="BH1672" i="2"/>
  <c r="BG1672" i="2"/>
  <c r="BF1672" i="2"/>
  <c r="T1672" i="2"/>
  <c r="R1672" i="2"/>
  <c r="P1672" i="2"/>
  <c r="BI1668" i="2"/>
  <c r="BH1668" i="2"/>
  <c r="BG1668" i="2"/>
  <c r="BF1668" i="2"/>
  <c r="T1668" i="2"/>
  <c r="R1668" i="2"/>
  <c r="P1668" i="2"/>
  <c r="BI1667" i="2"/>
  <c r="BH1667" i="2"/>
  <c r="BG1667" i="2"/>
  <c r="BF1667" i="2"/>
  <c r="T1667" i="2"/>
  <c r="R1667" i="2"/>
  <c r="P1667" i="2"/>
  <c r="BI1666" i="2"/>
  <c r="BH1666" i="2"/>
  <c r="BG1666" i="2"/>
  <c r="BF1666" i="2"/>
  <c r="T1666" i="2"/>
  <c r="R1666" i="2"/>
  <c r="P1666" i="2"/>
  <c r="BI1662" i="2"/>
  <c r="BH1662" i="2"/>
  <c r="BG1662" i="2"/>
  <c r="BF1662" i="2"/>
  <c r="T1662" i="2"/>
  <c r="R1662" i="2"/>
  <c r="P1662" i="2"/>
  <c r="BI1656" i="2"/>
  <c r="BH1656" i="2"/>
  <c r="BG1656" i="2"/>
  <c r="BF1656" i="2"/>
  <c r="T1656" i="2"/>
  <c r="R1656" i="2"/>
  <c r="P1656" i="2"/>
  <c r="BI1650" i="2"/>
  <c r="BH1650" i="2"/>
  <c r="BG1650" i="2"/>
  <c r="BF1650" i="2"/>
  <c r="T1650" i="2"/>
  <c r="R1650" i="2"/>
  <c r="P1650" i="2"/>
  <c r="BI1647" i="2"/>
  <c r="BH1647" i="2"/>
  <c r="BG1647" i="2"/>
  <c r="BF1647" i="2"/>
  <c r="T1647" i="2"/>
  <c r="T1646" i="2" s="1"/>
  <c r="R1647" i="2"/>
  <c r="R1646" i="2"/>
  <c r="P1647" i="2"/>
  <c r="P1646" i="2" s="1"/>
  <c r="BI1645" i="2"/>
  <c r="BH1645" i="2"/>
  <c r="BG1645" i="2"/>
  <c r="BF1645" i="2"/>
  <c r="T1645" i="2"/>
  <c r="R1645" i="2"/>
  <c r="P1645" i="2"/>
  <c r="BI1641" i="2"/>
  <c r="BH1641" i="2"/>
  <c r="BG1641" i="2"/>
  <c r="BF1641" i="2"/>
  <c r="T1641" i="2"/>
  <c r="R1641" i="2"/>
  <c r="P1641" i="2"/>
  <c r="BI1636" i="2"/>
  <c r="BH1636" i="2"/>
  <c r="BG1636" i="2"/>
  <c r="BF1636" i="2"/>
  <c r="T1636" i="2"/>
  <c r="R1636" i="2"/>
  <c r="P1636" i="2"/>
  <c r="BI1632" i="2"/>
  <c r="BH1632" i="2"/>
  <c r="BG1632" i="2"/>
  <c r="BF1632" i="2"/>
  <c r="T1632" i="2"/>
  <c r="R1632" i="2"/>
  <c r="P1632" i="2"/>
  <c r="BI1629" i="2"/>
  <c r="BH1629" i="2"/>
  <c r="BG1629" i="2"/>
  <c r="BF1629" i="2"/>
  <c r="T1629" i="2"/>
  <c r="R1629" i="2"/>
  <c r="P1629" i="2"/>
  <c r="BI1625" i="2"/>
  <c r="BH1625" i="2"/>
  <c r="BG1625" i="2"/>
  <c r="BF1625" i="2"/>
  <c r="T1625" i="2"/>
  <c r="R1625" i="2"/>
  <c r="P1625" i="2"/>
  <c r="BI1622" i="2"/>
  <c r="BH1622" i="2"/>
  <c r="BG1622" i="2"/>
  <c r="BF1622" i="2"/>
  <c r="T1622" i="2"/>
  <c r="R1622" i="2"/>
  <c r="P1622" i="2"/>
  <c r="BI1621" i="2"/>
  <c r="BH1621" i="2"/>
  <c r="BG1621" i="2"/>
  <c r="BF1621" i="2"/>
  <c r="T1621" i="2"/>
  <c r="R1621" i="2"/>
  <c r="P1621" i="2"/>
  <c r="BI1620" i="2"/>
  <c r="BH1620" i="2"/>
  <c r="BG1620" i="2"/>
  <c r="BF1620" i="2"/>
  <c r="T1620" i="2"/>
  <c r="R1620" i="2"/>
  <c r="P1620" i="2"/>
  <c r="BI1619" i="2"/>
  <c r="BH1619" i="2"/>
  <c r="BG1619" i="2"/>
  <c r="BF1619" i="2"/>
  <c r="T1619" i="2"/>
  <c r="R1619" i="2"/>
  <c r="P1619" i="2"/>
  <c r="BI1607" i="2"/>
  <c r="BH1607" i="2"/>
  <c r="BG1607" i="2"/>
  <c r="BF1607" i="2"/>
  <c r="T1607" i="2"/>
  <c r="R1607" i="2"/>
  <c r="P1607" i="2"/>
  <c r="BI1602" i="2"/>
  <c r="BH1602" i="2"/>
  <c r="BG1602" i="2"/>
  <c r="BF1602" i="2"/>
  <c r="T1602" i="2"/>
  <c r="R1602" i="2"/>
  <c r="P1602" i="2"/>
  <c r="BI1597" i="2"/>
  <c r="BH1597" i="2"/>
  <c r="BG1597" i="2"/>
  <c r="BF1597" i="2"/>
  <c r="T1597" i="2"/>
  <c r="R1597" i="2"/>
  <c r="P1597" i="2"/>
  <c r="BI1591" i="2"/>
  <c r="BH1591" i="2"/>
  <c r="BG1591" i="2"/>
  <c r="BF1591" i="2"/>
  <c r="T1591" i="2"/>
  <c r="R1591" i="2"/>
  <c r="P1591" i="2"/>
  <c r="BI1585" i="2"/>
  <c r="BH1585" i="2"/>
  <c r="BG1585" i="2"/>
  <c r="BF1585" i="2"/>
  <c r="T1585" i="2"/>
  <c r="R1585" i="2"/>
  <c r="P1585" i="2"/>
  <c r="BI1580" i="2"/>
  <c r="BH1580" i="2"/>
  <c r="BG1580" i="2"/>
  <c r="BF1580" i="2"/>
  <c r="T1580" i="2"/>
  <c r="R1580" i="2"/>
  <c r="P1580" i="2"/>
  <c r="BI1573" i="2"/>
  <c r="BH1573" i="2"/>
  <c r="BG1573" i="2"/>
  <c r="BF1573" i="2"/>
  <c r="T1573" i="2"/>
  <c r="R1573" i="2"/>
  <c r="P1573" i="2"/>
  <c r="BI1566" i="2"/>
  <c r="BH1566" i="2"/>
  <c r="BG1566" i="2"/>
  <c r="BF1566" i="2"/>
  <c r="T1566" i="2"/>
  <c r="R1566" i="2"/>
  <c r="P1566" i="2"/>
  <c r="BI1565" i="2"/>
  <c r="BH1565" i="2"/>
  <c r="BG1565" i="2"/>
  <c r="BF1565" i="2"/>
  <c r="T1565" i="2"/>
  <c r="R1565" i="2"/>
  <c r="P1565" i="2"/>
  <c r="BI1564" i="2"/>
  <c r="BH1564" i="2"/>
  <c r="BG1564" i="2"/>
  <c r="BF1564" i="2"/>
  <c r="T1564" i="2"/>
  <c r="R1564" i="2"/>
  <c r="P1564" i="2"/>
  <c r="BI1563" i="2"/>
  <c r="BH1563" i="2"/>
  <c r="BG1563" i="2"/>
  <c r="BF1563" i="2"/>
  <c r="T1563" i="2"/>
  <c r="R1563" i="2"/>
  <c r="P1563" i="2"/>
  <c r="BI1554" i="2"/>
  <c r="BH1554" i="2"/>
  <c r="BG1554" i="2"/>
  <c r="BF1554" i="2"/>
  <c r="T1554" i="2"/>
  <c r="R1554" i="2"/>
  <c r="P1554" i="2"/>
  <c r="BI1543" i="2"/>
  <c r="BH1543" i="2"/>
  <c r="BG1543" i="2"/>
  <c r="BF1543" i="2"/>
  <c r="T1543" i="2"/>
  <c r="R1543" i="2"/>
  <c r="P1543" i="2"/>
  <c r="BI1536" i="2"/>
  <c r="BH1536" i="2"/>
  <c r="BG1536" i="2"/>
  <c r="BF1536" i="2"/>
  <c r="T1536" i="2"/>
  <c r="R1536" i="2"/>
  <c r="P1536" i="2"/>
  <c r="BI1532" i="2"/>
  <c r="BH1532" i="2"/>
  <c r="BG1532" i="2"/>
  <c r="BF1532" i="2"/>
  <c r="T1532" i="2"/>
  <c r="R1532" i="2"/>
  <c r="P1532" i="2"/>
  <c r="BI1523" i="2"/>
  <c r="BH1523" i="2"/>
  <c r="BG1523" i="2"/>
  <c r="BF1523" i="2"/>
  <c r="T1523" i="2"/>
  <c r="R1523" i="2"/>
  <c r="P1523" i="2"/>
  <c r="J111" i="2"/>
  <c r="BI1517" i="2"/>
  <c r="BH1517" i="2"/>
  <c r="BG1517" i="2"/>
  <c r="BF1517" i="2"/>
  <c r="T1517" i="2"/>
  <c r="R1517" i="2"/>
  <c r="P1517" i="2"/>
  <c r="BI1505" i="2"/>
  <c r="BH1505" i="2"/>
  <c r="BG1505" i="2"/>
  <c r="BF1505" i="2"/>
  <c r="T1505" i="2"/>
  <c r="R1505" i="2"/>
  <c r="P1505" i="2"/>
  <c r="BI1502" i="2"/>
  <c r="BH1502" i="2"/>
  <c r="BG1502" i="2"/>
  <c r="BF1502" i="2"/>
  <c r="T1502" i="2"/>
  <c r="R1502" i="2"/>
  <c r="P1502" i="2"/>
  <c r="BI1501" i="2"/>
  <c r="BH1501" i="2"/>
  <c r="BG1501" i="2"/>
  <c r="BF1501" i="2"/>
  <c r="T1501" i="2"/>
  <c r="R1501" i="2"/>
  <c r="P1501" i="2"/>
  <c r="BI1489" i="2"/>
  <c r="BH1489" i="2"/>
  <c r="BG1489" i="2"/>
  <c r="BF1489" i="2"/>
  <c r="T1489" i="2"/>
  <c r="R1489" i="2"/>
  <c r="P1489" i="2"/>
  <c r="BI1488" i="2"/>
  <c r="BH1488" i="2"/>
  <c r="BG1488" i="2"/>
  <c r="BF1488" i="2"/>
  <c r="T1488" i="2"/>
  <c r="R1488" i="2"/>
  <c r="P1488" i="2"/>
  <c r="BI1487" i="2"/>
  <c r="BH1487" i="2"/>
  <c r="BG1487" i="2"/>
  <c r="BF1487" i="2"/>
  <c r="T1487" i="2"/>
  <c r="R1487" i="2"/>
  <c r="P1487" i="2"/>
  <c r="BI1484" i="2"/>
  <c r="BH1484" i="2"/>
  <c r="BG1484" i="2"/>
  <c r="BF1484" i="2"/>
  <c r="T1484" i="2"/>
  <c r="R1484" i="2"/>
  <c r="P1484" i="2"/>
  <c r="BI1456" i="2"/>
  <c r="BH1456" i="2"/>
  <c r="BG1456" i="2"/>
  <c r="BF1456" i="2"/>
  <c r="T1456" i="2"/>
  <c r="R1456" i="2"/>
  <c r="P1456" i="2"/>
  <c r="BI1451" i="2"/>
  <c r="BH1451" i="2"/>
  <c r="BG1451" i="2"/>
  <c r="BF1451" i="2"/>
  <c r="T1451" i="2"/>
  <c r="R1451" i="2"/>
  <c r="P1451" i="2"/>
  <c r="BI1444" i="2"/>
  <c r="BH1444" i="2"/>
  <c r="BG1444" i="2"/>
  <c r="BF1444" i="2"/>
  <c r="T1444" i="2"/>
  <c r="R1444" i="2"/>
  <c r="P1444" i="2"/>
  <c r="BI1443" i="2"/>
  <c r="BH1443" i="2"/>
  <c r="BG1443" i="2"/>
  <c r="BF1443" i="2"/>
  <c r="T1443" i="2"/>
  <c r="R1443" i="2"/>
  <c r="P1443" i="2"/>
  <c r="BI1442" i="2"/>
  <c r="BH1442" i="2"/>
  <c r="BG1442" i="2"/>
  <c r="BF1442" i="2"/>
  <c r="T1442" i="2"/>
  <c r="R1442" i="2"/>
  <c r="P1442" i="2"/>
  <c r="BI1438" i="2"/>
  <c r="BH1438" i="2"/>
  <c r="BG1438" i="2"/>
  <c r="BF1438" i="2"/>
  <c r="T1438" i="2"/>
  <c r="R1438" i="2"/>
  <c r="P1438" i="2"/>
  <c r="BI1437" i="2"/>
  <c r="BH1437" i="2"/>
  <c r="BG1437" i="2"/>
  <c r="BF1437" i="2"/>
  <c r="T1437" i="2"/>
  <c r="R1437" i="2"/>
  <c r="P1437" i="2"/>
  <c r="BI1423" i="2"/>
  <c r="BH1423" i="2"/>
  <c r="BG1423" i="2"/>
  <c r="BF1423" i="2"/>
  <c r="T1423" i="2"/>
  <c r="R1423" i="2"/>
  <c r="P1423" i="2"/>
  <c r="BI1411" i="2"/>
  <c r="BH1411" i="2"/>
  <c r="BG1411" i="2"/>
  <c r="BF1411" i="2"/>
  <c r="T1411" i="2"/>
  <c r="R1411" i="2"/>
  <c r="P1411" i="2"/>
  <c r="BI1407" i="2"/>
  <c r="BH1407" i="2"/>
  <c r="BG1407" i="2"/>
  <c r="BF1407" i="2"/>
  <c r="T1407" i="2"/>
  <c r="R1407" i="2"/>
  <c r="P1407" i="2"/>
  <c r="BI1403" i="2"/>
  <c r="BH1403" i="2"/>
  <c r="BG1403" i="2"/>
  <c r="BF1403" i="2"/>
  <c r="T1403" i="2"/>
  <c r="R1403" i="2"/>
  <c r="P1403" i="2"/>
  <c r="BI1400" i="2"/>
  <c r="BH1400" i="2"/>
  <c r="BG1400" i="2"/>
  <c r="BF1400" i="2"/>
  <c r="T1400" i="2"/>
  <c r="R1400" i="2"/>
  <c r="P1400" i="2"/>
  <c r="BI1396" i="2"/>
  <c r="BH1396" i="2"/>
  <c r="BG1396" i="2"/>
  <c r="BF1396" i="2"/>
  <c r="T1396" i="2"/>
  <c r="R1396" i="2"/>
  <c r="P1396" i="2"/>
  <c r="BI1391" i="2"/>
  <c r="BH1391" i="2"/>
  <c r="BG1391" i="2"/>
  <c r="BF1391" i="2"/>
  <c r="T1391" i="2"/>
  <c r="R1391" i="2"/>
  <c r="P1391" i="2"/>
  <c r="BI1387" i="2"/>
  <c r="BH1387" i="2"/>
  <c r="BG1387" i="2"/>
  <c r="BF1387" i="2"/>
  <c r="T1387" i="2"/>
  <c r="R1387" i="2"/>
  <c r="P1387" i="2"/>
  <c r="BI1384" i="2"/>
  <c r="BH1384" i="2"/>
  <c r="BG1384" i="2"/>
  <c r="BF1384" i="2"/>
  <c r="T1384" i="2"/>
  <c r="R1384" i="2"/>
  <c r="P1384" i="2"/>
  <c r="BI1381" i="2"/>
  <c r="BH1381" i="2"/>
  <c r="BG1381" i="2"/>
  <c r="BF1381" i="2"/>
  <c r="T1381" i="2"/>
  <c r="R1381" i="2"/>
  <c r="P1381" i="2"/>
  <c r="BI1377" i="2"/>
  <c r="BH1377" i="2"/>
  <c r="BG1377" i="2"/>
  <c r="BF1377" i="2"/>
  <c r="T1377" i="2"/>
  <c r="R1377" i="2"/>
  <c r="P1377" i="2"/>
  <c r="BI1367" i="2"/>
  <c r="BH1367" i="2"/>
  <c r="BG1367" i="2"/>
  <c r="BF1367" i="2"/>
  <c r="T1367" i="2"/>
  <c r="R1367" i="2"/>
  <c r="P1367" i="2"/>
  <c r="BI1349" i="2"/>
  <c r="BH1349" i="2"/>
  <c r="BG1349" i="2"/>
  <c r="BF1349" i="2"/>
  <c r="T1349" i="2"/>
  <c r="R1349" i="2"/>
  <c r="P1349" i="2"/>
  <c r="BI1327" i="2"/>
  <c r="BH1327" i="2"/>
  <c r="BG1327" i="2"/>
  <c r="BF1327" i="2"/>
  <c r="T1327" i="2"/>
  <c r="R1327" i="2"/>
  <c r="P1327" i="2"/>
  <c r="BI1293" i="2"/>
  <c r="BH1293" i="2"/>
  <c r="BG1293" i="2"/>
  <c r="BF1293" i="2"/>
  <c r="T1293" i="2"/>
  <c r="R1293" i="2"/>
  <c r="P1293" i="2"/>
  <c r="BI1286" i="2"/>
  <c r="BH1286" i="2"/>
  <c r="BG1286" i="2"/>
  <c r="BF1286" i="2"/>
  <c r="T1286" i="2"/>
  <c r="R1286" i="2"/>
  <c r="P1286" i="2"/>
  <c r="BI1282" i="2"/>
  <c r="BH1282" i="2"/>
  <c r="BG1282" i="2"/>
  <c r="BF1282" i="2"/>
  <c r="T1282" i="2"/>
  <c r="R1282" i="2"/>
  <c r="P1282" i="2"/>
  <c r="BI1267" i="2"/>
  <c r="BH1267" i="2"/>
  <c r="BG1267" i="2"/>
  <c r="BF1267" i="2"/>
  <c r="T1267" i="2"/>
  <c r="R1267" i="2"/>
  <c r="P1267" i="2"/>
  <c r="BI1263" i="2"/>
  <c r="BH1263" i="2"/>
  <c r="BG1263" i="2"/>
  <c r="BF1263" i="2"/>
  <c r="T1263" i="2"/>
  <c r="R1263" i="2"/>
  <c r="P1263" i="2"/>
  <c r="BI1251" i="2"/>
  <c r="BH1251" i="2"/>
  <c r="BG1251" i="2"/>
  <c r="BF1251" i="2"/>
  <c r="T1251" i="2"/>
  <c r="R1251" i="2"/>
  <c r="P1251" i="2"/>
  <c r="BI1233" i="2"/>
  <c r="BH1233" i="2"/>
  <c r="BG1233" i="2"/>
  <c r="BF1233" i="2"/>
  <c r="T1233" i="2"/>
  <c r="R1233" i="2"/>
  <c r="P1233" i="2"/>
  <c r="BI1204" i="2"/>
  <c r="BH1204" i="2"/>
  <c r="BG1204" i="2"/>
  <c r="BF1204" i="2"/>
  <c r="T1204" i="2"/>
  <c r="R1204" i="2"/>
  <c r="P1204" i="2"/>
  <c r="BI1173" i="2"/>
  <c r="BH1173" i="2"/>
  <c r="BG1173" i="2"/>
  <c r="BF1173" i="2"/>
  <c r="T1173" i="2"/>
  <c r="R1173" i="2"/>
  <c r="P1173" i="2"/>
  <c r="BI1156" i="2"/>
  <c r="BH1156" i="2"/>
  <c r="BG1156" i="2"/>
  <c r="BF1156" i="2"/>
  <c r="T1156" i="2"/>
  <c r="R1156" i="2"/>
  <c r="P1156" i="2"/>
  <c r="BI1155" i="2"/>
  <c r="BH1155" i="2"/>
  <c r="BG1155" i="2"/>
  <c r="BF1155" i="2"/>
  <c r="T1155" i="2"/>
  <c r="R1155" i="2"/>
  <c r="P1155" i="2"/>
  <c r="BI1150" i="2"/>
  <c r="BH1150" i="2"/>
  <c r="BG1150" i="2"/>
  <c r="BF1150" i="2"/>
  <c r="T1150" i="2"/>
  <c r="R1150" i="2"/>
  <c r="P1150" i="2"/>
  <c r="BI1145" i="2"/>
  <c r="BH1145" i="2"/>
  <c r="BG1145" i="2"/>
  <c r="BF1145" i="2"/>
  <c r="T1145" i="2"/>
  <c r="R1145" i="2"/>
  <c r="P1145" i="2"/>
  <c r="BI1141" i="2"/>
  <c r="BH1141" i="2"/>
  <c r="BG1141" i="2"/>
  <c r="BF1141" i="2"/>
  <c r="T1141" i="2"/>
  <c r="R1141" i="2"/>
  <c r="P1141" i="2"/>
  <c r="BI1140" i="2"/>
  <c r="BH1140" i="2"/>
  <c r="BG1140" i="2"/>
  <c r="BF1140" i="2"/>
  <c r="T1140" i="2"/>
  <c r="R1140" i="2"/>
  <c r="P1140" i="2"/>
  <c r="BI1132" i="2"/>
  <c r="BH1132" i="2"/>
  <c r="BG1132" i="2"/>
  <c r="BF1132" i="2"/>
  <c r="T1132" i="2"/>
  <c r="R1132" i="2"/>
  <c r="P1132" i="2"/>
  <c r="BI1089" i="2"/>
  <c r="BH1089" i="2"/>
  <c r="BG1089" i="2"/>
  <c r="BF1089" i="2"/>
  <c r="T1089" i="2"/>
  <c r="R1089" i="2"/>
  <c r="P1089" i="2"/>
  <c r="BI1085" i="2"/>
  <c r="BH1085" i="2"/>
  <c r="BG1085" i="2"/>
  <c r="BF1085" i="2"/>
  <c r="T1085" i="2"/>
  <c r="R1085" i="2"/>
  <c r="P1085" i="2"/>
  <c r="BI1078" i="2"/>
  <c r="BH1078" i="2"/>
  <c r="BG1078" i="2"/>
  <c r="BF1078" i="2"/>
  <c r="T1078" i="2"/>
  <c r="R1078" i="2"/>
  <c r="P1078" i="2"/>
  <c r="BI1054" i="2"/>
  <c r="BH1054" i="2"/>
  <c r="BG1054" i="2"/>
  <c r="BF1054" i="2"/>
  <c r="T1054" i="2"/>
  <c r="R1054" i="2"/>
  <c r="P1054" i="2"/>
  <c r="BI1051" i="2"/>
  <c r="BH1051" i="2"/>
  <c r="BG1051" i="2"/>
  <c r="BF1051" i="2"/>
  <c r="T1051" i="2"/>
  <c r="R1051" i="2"/>
  <c r="P1051" i="2"/>
  <c r="BI1019" i="2"/>
  <c r="BH1019" i="2"/>
  <c r="BG1019" i="2"/>
  <c r="BF1019" i="2"/>
  <c r="T1019" i="2"/>
  <c r="R1019" i="2"/>
  <c r="P1019" i="2"/>
  <c r="BI1010" i="2"/>
  <c r="BH1010" i="2"/>
  <c r="BG1010" i="2"/>
  <c r="BF1010" i="2"/>
  <c r="T1010" i="2"/>
  <c r="R1010" i="2"/>
  <c r="P1010" i="2"/>
  <c r="BI1001" i="2"/>
  <c r="BH1001" i="2"/>
  <c r="BG1001" i="2"/>
  <c r="BF1001" i="2"/>
  <c r="T1001" i="2"/>
  <c r="R1001" i="2"/>
  <c r="P1001" i="2"/>
  <c r="BI992" i="2"/>
  <c r="BH992" i="2"/>
  <c r="BG992" i="2"/>
  <c r="BF992" i="2"/>
  <c r="T992" i="2"/>
  <c r="R992" i="2"/>
  <c r="P992" i="2"/>
  <c r="BI985" i="2"/>
  <c r="BH985" i="2"/>
  <c r="BG985" i="2"/>
  <c r="BF985" i="2"/>
  <c r="T985" i="2"/>
  <c r="R985" i="2"/>
  <c r="P985" i="2"/>
  <c r="BI982" i="2"/>
  <c r="BH982" i="2"/>
  <c r="BG982" i="2"/>
  <c r="BF982" i="2"/>
  <c r="T982" i="2"/>
  <c r="R982" i="2"/>
  <c r="P982" i="2"/>
  <c r="BI976" i="2"/>
  <c r="BH976" i="2"/>
  <c r="BG976" i="2"/>
  <c r="BF976" i="2"/>
  <c r="T976" i="2"/>
  <c r="R976" i="2"/>
  <c r="P976" i="2"/>
  <c r="BI972" i="2"/>
  <c r="BH972" i="2"/>
  <c r="BG972" i="2"/>
  <c r="BF972" i="2"/>
  <c r="T972" i="2"/>
  <c r="R972" i="2"/>
  <c r="P972" i="2"/>
  <c r="BI971" i="2"/>
  <c r="BH971" i="2"/>
  <c r="BG971" i="2"/>
  <c r="BF971" i="2"/>
  <c r="T971" i="2"/>
  <c r="R971" i="2"/>
  <c r="P971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43" i="2"/>
  <c r="BH943" i="2"/>
  <c r="BG943" i="2"/>
  <c r="BF943" i="2"/>
  <c r="T943" i="2"/>
  <c r="R943" i="2"/>
  <c r="P943" i="2"/>
  <c r="BI938" i="2"/>
  <c r="BH938" i="2"/>
  <c r="BG938" i="2"/>
  <c r="BF938" i="2"/>
  <c r="T938" i="2"/>
  <c r="R938" i="2"/>
  <c r="P938" i="2"/>
  <c r="BI937" i="2"/>
  <c r="BH937" i="2"/>
  <c r="BG937" i="2"/>
  <c r="BF937" i="2"/>
  <c r="T937" i="2"/>
  <c r="R937" i="2"/>
  <c r="P937" i="2"/>
  <c r="BI936" i="2"/>
  <c r="BH936" i="2"/>
  <c r="BG936" i="2"/>
  <c r="BF936" i="2"/>
  <c r="T936" i="2"/>
  <c r="R936" i="2"/>
  <c r="P936" i="2"/>
  <c r="BI924" i="2"/>
  <c r="BH924" i="2"/>
  <c r="BG924" i="2"/>
  <c r="BF924" i="2"/>
  <c r="T924" i="2"/>
  <c r="R924" i="2"/>
  <c r="P924" i="2"/>
  <c r="BI820" i="2"/>
  <c r="BH820" i="2"/>
  <c r="BG820" i="2"/>
  <c r="BF820" i="2"/>
  <c r="T820" i="2"/>
  <c r="R820" i="2"/>
  <c r="P820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4" i="2"/>
  <c r="BH714" i="2"/>
  <c r="BG714" i="2"/>
  <c r="BF714" i="2"/>
  <c r="T714" i="2"/>
  <c r="R714" i="2"/>
  <c r="P714" i="2"/>
  <c r="J105" i="2"/>
  <c r="BI708" i="2"/>
  <c r="BH708" i="2"/>
  <c r="BG708" i="2"/>
  <c r="BF708" i="2"/>
  <c r="T708" i="2"/>
  <c r="R708" i="2"/>
  <c r="P708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R700" i="2"/>
  <c r="P700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3" i="2"/>
  <c r="BH683" i="2"/>
  <c r="BG683" i="2"/>
  <c r="BF683" i="2"/>
  <c r="T683" i="2"/>
  <c r="R683" i="2"/>
  <c r="P683" i="2"/>
  <c r="BI677" i="2"/>
  <c r="BH677" i="2"/>
  <c r="BG677" i="2"/>
  <c r="BF677" i="2"/>
  <c r="T677" i="2"/>
  <c r="R677" i="2"/>
  <c r="P677" i="2"/>
  <c r="BI664" i="2"/>
  <c r="BH664" i="2"/>
  <c r="BG664" i="2"/>
  <c r="BF664" i="2"/>
  <c r="T664" i="2"/>
  <c r="R664" i="2"/>
  <c r="P664" i="2"/>
  <c r="BI651" i="2"/>
  <c r="BH651" i="2"/>
  <c r="BG651" i="2"/>
  <c r="BF651" i="2"/>
  <c r="T651" i="2"/>
  <c r="R651" i="2"/>
  <c r="P651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2" i="2"/>
  <c r="BH632" i="2"/>
  <c r="BG632" i="2"/>
  <c r="BF632" i="2"/>
  <c r="T632" i="2"/>
  <c r="R632" i="2"/>
  <c r="P632" i="2"/>
  <c r="BI627" i="2"/>
  <c r="BH627" i="2"/>
  <c r="BG627" i="2"/>
  <c r="BF627" i="2"/>
  <c r="T627" i="2"/>
  <c r="R627" i="2"/>
  <c r="P627" i="2"/>
  <c r="BI623" i="2"/>
  <c r="BH623" i="2"/>
  <c r="BG623" i="2"/>
  <c r="BF623" i="2"/>
  <c r="T623" i="2"/>
  <c r="R623" i="2"/>
  <c r="P623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5" i="2"/>
  <c r="BH605" i="2"/>
  <c r="BG605" i="2"/>
  <c r="BF605" i="2"/>
  <c r="T605" i="2"/>
  <c r="R605" i="2"/>
  <c r="P605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87" i="2"/>
  <c r="BH587" i="2"/>
  <c r="BG587" i="2"/>
  <c r="BF587" i="2"/>
  <c r="T587" i="2"/>
  <c r="R587" i="2"/>
  <c r="P587" i="2"/>
  <c r="BI579" i="2"/>
  <c r="BH579" i="2"/>
  <c r="BG579" i="2"/>
  <c r="BF579" i="2"/>
  <c r="T579" i="2"/>
  <c r="R579" i="2"/>
  <c r="P579" i="2"/>
  <c r="BI566" i="2"/>
  <c r="BH566" i="2"/>
  <c r="BG566" i="2"/>
  <c r="BF566" i="2"/>
  <c r="T566" i="2"/>
  <c r="R566" i="2"/>
  <c r="P566" i="2"/>
  <c r="BI546" i="2"/>
  <c r="BH546" i="2"/>
  <c r="BG546" i="2"/>
  <c r="BF546" i="2"/>
  <c r="T546" i="2"/>
  <c r="R546" i="2"/>
  <c r="P546" i="2"/>
  <c r="BI540" i="2"/>
  <c r="BH540" i="2"/>
  <c r="BG540" i="2"/>
  <c r="BF540" i="2"/>
  <c r="T540" i="2"/>
  <c r="R540" i="2"/>
  <c r="P540" i="2"/>
  <c r="BI528" i="2"/>
  <c r="BH528" i="2"/>
  <c r="BG528" i="2"/>
  <c r="BF528" i="2"/>
  <c r="T528" i="2"/>
  <c r="R528" i="2"/>
  <c r="P528" i="2"/>
  <c r="BI522" i="2"/>
  <c r="BH522" i="2"/>
  <c r="BG522" i="2"/>
  <c r="BF522" i="2"/>
  <c r="T522" i="2"/>
  <c r="R522" i="2"/>
  <c r="P522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500" i="2"/>
  <c r="BH500" i="2"/>
  <c r="BG500" i="2"/>
  <c r="BF500" i="2"/>
  <c r="T500" i="2"/>
  <c r="R500" i="2"/>
  <c r="P500" i="2"/>
  <c r="BI494" i="2"/>
  <c r="BH494" i="2"/>
  <c r="BG494" i="2"/>
  <c r="BF494" i="2"/>
  <c r="T494" i="2"/>
  <c r="R494" i="2"/>
  <c r="P494" i="2"/>
  <c r="BI488" i="2"/>
  <c r="BH488" i="2"/>
  <c r="BG488" i="2"/>
  <c r="BF488" i="2"/>
  <c r="T488" i="2"/>
  <c r="R488" i="2"/>
  <c r="P488" i="2"/>
  <c r="BI478" i="2"/>
  <c r="BH478" i="2"/>
  <c r="BG478" i="2"/>
  <c r="BF478" i="2"/>
  <c r="T478" i="2"/>
  <c r="R478" i="2"/>
  <c r="P478" i="2"/>
  <c r="BI470" i="2"/>
  <c r="BH470" i="2"/>
  <c r="BG470" i="2"/>
  <c r="BF470" i="2"/>
  <c r="T470" i="2"/>
  <c r="R470" i="2"/>
  <c r="P470" i="2"/>
  <c r="BI457" i="2"/>
  <c r="BH457" i="2"/>
  <c r="BG457" i="2"/>
  <c r="BF457" i="2"/>
  <c r="T457" i="2"/>
  <c r="R457" i="2"/>
  <c r="P457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21" i="2"/>
  <c r="BH421" i="2"/>
  <c r="BG421" i="2"/>
  <c r="BF421" i="2"/>
  <c r="T421" i="2"/>
  <c r="R421" i="2"/>
  <c r="P421" i="2"/>
  <c r="BI415" i="2"/>
  <c r="BH415" i="2"/>
  <c r="BG415" i="2"/>
  <c r="BF415" i="2"/>
  <c r="T415" i="2"/>
  <c r="R415" i="2"/>
  <c r="P415" i="2"/>
  <c r="BI404" i="2"/>
  <c r="BH404" i="2"/>
  <c r="BG404" i="2"/>
  <c r="BF404" i="2"/>
  <c r="T404" i="2"/>
  <c r="R404" i="2"/>
  <c r="P404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72" i="2"/>
  <c r="BH372" i="2"/>
  <c r="BG372" i="2"/>
  <c r="BF372" i="2"/>
  <c r="T372" i="2"/>
  <c r="R372" i="2"/>
  <c r="P372" i="2"/>
  <c r="BI360" i="2"/>
  <c r="BH360" i="2"/>
  <c r="BG360" i="2"/>
  <c r="BF360" i="2"/>
  <c r="T360" i="2"/>
  <c r="R360" i="2"/>
  <c r="P360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48" i="2"/>
  <c r="BH348" i="2"/>
  <c r="BG348" i="2"/>
  <c r="BF348" i="2"/>
  <c r="T348" i="2"/>
  <c r="R348" i="2"/>
  <c r="P348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23" i="2"/>
  <c r="BH323" i="2"/>
  <c r="BG323" i="2"/>
  <c r="BF323" i="2"/>
  <c r="T323" i="2"/>
  <c r="R323" i="2"/>
  <c r="P323" i="2"/>
  <c r="BI315" i="2"/>
  <c r="BH315" i="2"/>
  <c r="BG315" i="2"/>
  <c r="BF315" i="2"/>
  <c r="T315" i="2"/>
  <c r="R315" i="2"/>
  <c r="P315" i="2"/>
  <c r="BI301" i="2"/>
  <c r="BH301" i="2"/>
  <c r="BG301" i="2"/>
  <c r="BF301" i="2"/>
  <c r="T301" i="2"/>
  <c r="R301" i="2"/>
  <c r="P301" i="2"/>
  <c r="BI283" i="2"/>
  <c r="BH283" i="2"/>
  <c r="BG283" i="2"/>
  <c r="BF283" i="2"/>
  <c r="T283" i="2"/>
  <c r="R283" i="2"/>
  <c r="P28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33" i="2"/>
  <c r="BH233" i="2"/>
  <c r="BG233" i="2"/>
  <c r="BF233" i="2"/>
  <c r="T233" i="2"/>
  <c r="R233" i="2"/>
  <c r="P233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0" i="2"/>
  <c r="BH200" i="2"/>
  <c r="BG200" i="2"/>
  <c r="BF200" i="2"/>
  <c r="T200" i="2"/>
  <c r="R200" i="2"/>
  <c r="P200" i="2"/>
  <c r="BI191" i="2"/>
  <c r="BH191" i="2"/>
  <c r="BG191" i="2"/>
  <c r="BF191" i="2"/>
  <c r="T191" i="2"/>
  <c r="R191" i="2"/>
  <c r="P191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F146" i="2"/>
  <c r="E144" i="2"/>
  <c r="F89" i="2"/>
  <c r="E87" i="2"/>
  <c r="J24" i="2"/>
  <c r="E24" i="2"/>
  <c r="J149" i="2" s="1"/>
  <c r="J23" i="2"/>
  <c r="J21" i="2"/>
  <c r="E21" i="2"/>
  <c r="J91" i="2" s="1"/>
  <c r="J20" i="2"/>
  <c r="J18" i="2"/>
  <c r="E18" i="2"/>
  <c r="F149" i="2" s="1"/>
  <c r="J17" i="2"/>
  <c r="J15" i="2"/>
  <c r="E15" i="2"/>
  <c r="F148" i="2" s="1"/>
  <c r="J14" i="2"/>
  <c r="J12" i="2"/>
  <c r="J146" i="2"/>
  <c r="E7" i="2"/>
  <c r="E85" i="2" s="1"/>
  <c r="L90" i="1"/>
  <c r="AM90" i="1"/>
  <c r="AM89" i="1"/>
  <c r="L89" i="1"/>
  <c r="AM87" i="1"/>
  <c r="L87" i="1"/>
  <c r="L85" i="1"/>
  <c r="L84" i="1"/>
  <c r="J2292" i="2"/>
  <c r="BK2092" i="2"/>
  <c r="J1778" i="2"/>
  <c r="BK1629" i="2"/>
  <c r="BK1403" i="2"/>
  <c r="J509" i="2"/>
  <c r="J415" i="2"/>
  <c r="J323" i="2"/>
  <c r="BK2383" i="2"/>
  <c r="BK2224" i="2"/>
  <c r="J2139" i="2"/>
  <c r="BK2070" i="2"/>
  <c r="BK1979" i="2"/>
  <c r="BK1879" i="2"/>
  <c r="BK1751" i="2"/>
  <c r="J1591" i="2"/>
  <c r="BK1488" i="2"/>
  <c r="BK1400" i="2"/>
  <c r="BK1145" i="2"/>
  <c r="J967" i="2"/>
  <c r="J594" i="2"/>
  <c r="J438" i="2"/>
  <c r="J155" i="2"/>
  <c r="BK2352" i="2"/>
  <c r="BK2155" i="2"/>
  <c r="J2061" i="2"/>
  <c r="BK2033" i="2"/>
  <c r="BK1925" i="2"/>
  <c r="BK1774" i="2"/>
  <c r="J1662" i="2"/>
  <c r="J1437" i="2"/>
  <c r="BK1173" i="2"/>
  <c r="BK704" i="2"/>
  <c r="J593" i="2"/>
  <c r="BK421" i="2"/>
  <c r="BK2471" i="2"/>
  <c r="J2194" i="2"/>
  <c r="BK2061" i="2"/>
  <c r="BK2005" i="2"/>
  <c r="BK1821" i="2"/>
  <c r="J1723" i="2"/>
  <c r="BK1679" i="2"/>
  <c r="BK1565" i="2"/>
  <c r="BK1502" i="2"/>
  <c r="BK1349" i="2"/>
  <c r="J1085" i="2"/>
  <c r="BK716" i="2"/>
  <c r="BK605" i="2"/>
  <c r="J372" i="2"/>
  <c r="J2383" i="2"/>
  <c r="BK2105" i="2"/>
  <c r="J2068" i="2"/>
  <c r="BK1975" i="2"/>
  <c r="J1863" i="2"/>
  <c r="BK1736" i="2"/>
  <c r="J1650" i="2"/>
  <c r="BK1536" i="2"/>
  <c r="J1327" i="2"/>
  <c r="J976" i="2"/>
  <c r="BK627" i="2"/>
  <c r="J450" i="2"/>
  <c r="J233" i="2"/>
  <c r="J2312" i="2"/>
  <c r="BK2077" i="2"/>
  <c r="J2040" i="2"/>
  <c r="J1929" i="2"/>
  <c r="J1756" i="2"/>
  <c r="BK1620" i="2"/>
  <c r="J1384" i="2"/>
  <c r="J943" i="2"/>
  <c r="J704" i="2"/>
  <c r="J599" i="2"/>
  <c r="BK470" i="2"/>
  <c r="BK338" i="2"/>
  <c r="J2398" i="2"/>
  <c r="J2166" i="2"/>
  <c r="J2102" i="2"/>
  <c r="BK1991" i="2"/>
  <c r="BK1929" i="2"/>
  <c r="BK1698" i="2"/>
  <c r="J1554" i="2"/>
  <c r="J1400" i="2"/>
  <c r="BK1204" i="2"/>
  <c r="BK636" i="2"/>
  <c r="J404" i="2"/>
  <c r="BK2691" i="2"/>
  <c r="BK2670" i="2"/>
  <c r="J2668" i="2"/>
  <c r="J2641" i="2"/>
  <c r="BK2609" i="2"/>
  <c r="BK2552" i="2"/>
  <c r="J2536" i="2"/>
  <c r="BK2526" i="2"/>
  <c r="J2515" i="2"/>
  <c r="BK2494" i="2"/>
  <c r="BK2476" i="2"/>
  <c r="J2154" i="2"/>
  <c r="BK2069" i="2"/>
  <c r="J1983" i="2"/>
  <c r="J1754" i="2"/>
  <c r="J1684" i="2"/>
  <c r="J1536" i="2"/>
  <c r="BK1233" i="2"/>
  <c r="J924" i="2"/>
  <c r="J616" i="2"/>
  <c r="J354" i="2"/>
  <c r="J185" i="3"/>
  <c r="BK166" i="3"/>
  <c r="J171" i="3"/>
  <c r="J141" i="3"/>
  <c r="J177" i="3"/>
  <c r="BK156" i="3"/>
  <c r="BK183" i="3"/>
  <c r="BK131" i="3"/>
  <c r="BK173" i="3"/>
  <c r="J153" i="3"/>
  <c r="J138" i="3"/>
  <c r="J173" i="3"/>
  <c r="BK158" i="3"/>
  <c r="BK134" i="3"/>
  <c r="BK136" i="3"/>
  <c r="BK123" i="4"/>
  <c r="BK129" i="4"/>
  <c r="BK128" i="4"/>
  <c r="BK171" i="5"/>
  <c r="J136" i="5"/>
  <c r="J160" i="5"/>
  <c r="BK188" i="5"/>
  <c r="BK162" i="5"/>
  <c r="BK126" i="5"/>
  <c r="J156" i="5"/>
  <c r="J128" i="5"/>
  <c r="J145" i="5"/>
  <c r="J133" i="5"/>
  <c r="J125" i="5"/>
  <c r="J181" i="5"/>
  <c r="BK176" i="5"/>
  <c r="J164" i="5"/>
  <c r="BK146" i="5"/>
  <c r="BK137" i="5"/>
  <c r="BK184" i="5"/>
  <c r="J173" i="5"/>
  <c r="BK156" i="5"/>
  <c r="BK191" i="5"/>
  <c r="BK160" i="5"/>
  <c r="J143" i="5"/>
  <c r="J229" i="6"/>
  <c r="J203" i="6"/>
  <c r="BK234" i="6"/>
  <c r="J207" i="6"/>
  <c r="J160" i="6"/>
  <c r="J139" i="6"/>
  <c r="BK229" i="6"/>
  <c r="BK213" i="6"/>
  <c r="BK205" i="6"/>
  <c r="BK179" i="6"/>
  <c r="BK154" i="6"/>
  <c r="BK135" i="6"/>
  <c r="J219" i="6"/>
  <c r="BK186" i="6"/>
  <c r="J168" i="6"/>
  <c r="J232" i="6"/>
  <c r="J209" i="6"/>
  <c r="BK175" i="6"/>
  <c r="BK146" i="6"/>
  <c r="BK206" i="6"/>
  <c r="J169" i="6"/>
  <c r="J154" i="6"/>
  <c r="BK134" i="6"/>
  <c r="BK183" i="6"/>
  <c r="BK162" i="6"/>
  <c r="J222" i="6"/>
  <c r="J212" i="6"/>
  <c r="BK178" i="6"/>
  <c r="BK159" i="6"/>
  <c r="J137" i="6"/>
  <c r="J148" i="7"/>
  <c r="BK136" i="7"/>
  <c r="J139" i="7"/>
  <c r="J2426" i="2"/>
  <c r="J2131" i="2"/>
  <c r="J1951" i="2"/>
  <c r="BK1754" i="2"/>
  <c r="BK1597" i="2"/>
  <c r="J1443" i="2"/>
  <c r="J1089" i="2"/>
  <c r="BK594" i="2"/>
  <c r="BK457" i="2"/>
  <c r="BK269" i="2"/>
  <c r="J2412" i="2"/>
  <c r="J2252" i="2"/>
  <c r="J2162" i="2"/>
  <c r="J2114" i="2"/>
  <c r="BK2009" i="2"/>
  <c r="BK1951" i="2"/>
  <c r="J1836" i="2"/>
  <c r="BK1761" i="2"/>
  <c r="J1668" i="2"/>
  <c r="J1566" i="2"/>
  <c r="BK1442" i="2"/>
  <c r="BK1282" i="2"/>
  <c r="J1010" i="2"/>
  <c r="J820" i="2"/>
  <c r="J505" i="2"/>
  <c r="BK436" i="2"/>
  <c r="BK164" i="2"/>
  <c r="J2473" i="2"/>
  <c r="BK2237" i="2"/>
  <c r="BK2154" i="2"/>
  <c r="J2069" i="2"/>
  <c r="J1959" i="2"/>
  <c r="BK1818" i="2"/>
  <c r="BK1684" i="2"/>
  <c r="J1565" i="2"/>
  <c r="J1438" i="2"/>
  <c r="J1282" i="2"/>
  <c r="J715" i="2"/>
  <c r="J540" i="2"/>
  <c r="BK353" i="2"/>
  <c r="J2470" i="2"/>
  <c r="BK2265" i="2"/>
  <c r="J2163" i="2"/>
  <c r="J2027" i="2"/>
  <c r="BK1863" i="2"/>
  <c r="J1774" i="2"/>
  <c r="J1694" i="2"/>
  <c r="J1666" i="2"/>
  <c r="J1573" i="2"/>
  <c r="BK1387" i="2"/>
  <c r="J1233" i="2"/>
  <c r="J690" i="2"/>
  <c r="BK593" i="2"/>
  <c r="BK354" i="2"/>
  <c r="J2224" i="2"/>
  <c r="J2159" i="2"/>
  <c r="BK2082" i="2"/>
  <c r="J2009" i="2"/>
  <c r="J1910" i="2"/>
  <c r="BK1817" i="2"/>
  <c r="BK1729" i="2"/>
  <c r="J1641" i="2"/>
  <c r="J1597" i="2"/>
  <c r="J1411" i="2"/>
  <c r="J1145" i="2"/>
  <c r="J664" i="2"/>
  <c r="BK546" i="2"/>
  <c r="J269" i="2"/>
  <c r="J2471" i="2"/>
  <c r="J2167" i="2"/>
  <c r="J2062" i="2"/>
  <c r="BK1955" i="2"/>
  <c r="J1809" i="2"/>
  <c r="J1667" i="2"/>
  <c r="BK1591" i="2"/>
  <c r="J1403" i="2"/>
  <c r="J1051" i="2"/>
  <c r="J716" i="2"/>
  <c r="J610" i="2"/>
  <c r="BK404" i="2"/>
  <c r="BK283" i="2"/>
  <c r="J2368" i="2"/>
  <c r="J2155" i="2"/>
  <c r="J2125" i="2"/>
  <c r="J1979" i="2"/>
  <c r="J1921" i="2"/>
  <c r="J1773" i="2"/>
  <c r="BK1621" i="2"/>
  <c r="J1502" i="2"/>
  <c r="J1286" i="2"/>
  <c r="BK985" i="2"/>
  <c r="J936" i="2"/>
  <c r="J500" i="2"/>
  <c r="BK216" i="2"/>
  <c r="J2688" i="2"/>
  <c r="BK2669" i="2"/>
  <c r="J2663" i="2"/>
  <c r="J2616" i="2"/>
  <c r="BK2564" i="2"/>
  <c r="J2554" i="2"/>
  <c r="J2545" i="2"/>
  <c r="J2532" i="2"/>
  <c r="BK2515" i="2"/>
  <c r="BK2502" i="2"/>
  <c r="BK2486" i="2"/>
  <c r="BK2454" i="2"/>
  <c r="BK2114" i="2"/>
  <c r="BK2027" i="2"/>
  <c r="BK1910" i="2"/>
  <c r="BK1705" i="2"/>
  <c r="J1629" i="2"/>
  <c r="BK1381" i="2"/>
  <c r="BK1089" i="2"/>
  <c r="BK694" i="2"/>
  <c r="BK500" i="2"/>
  <c r="J390" i="2"/>
  <c r="BK180" i="3"/>
  <c r="BK159" i="3"/>
  <c r="J167" i="3"/>
  <c r="BK132" i="3"/>
  <c r="BK162" i="3"/>
  <c r="BK147" i="3"/>
  <c r="J175" i="3"/>
  <c r="J146" i="3"/>
  <c r="J178" i="3"/>
  <c r="J161" i="3"/>
  <c r="J148" i="3"/>
  <c r="BK185" i="3"/>
  <c r="BK168" i="3"/>
  <c r="BK154" i="3"/>
  <c r="BK135" i="3"/>
  <c r="BK126" i="3"/>
  <c r="BK127" i="3"/>
  <c r="BK122" i="4"/>
  <c r="J127" i="4"/>
  <c r="J122" i="4"/>
  <c r="BK179" i="5"/>
  <c r="J178" i="5"/>
  <c r="J149" i="5"/>
  <c r="J185" i="5"/>
  <c r="BK161" i="5"/>
  <c r="BK128" i="5"/>
  <c r="J166" i="5"/>
  <c r="J148" i="5"/>
  <c r="BK136" i="5"/>
  <c r="BK181" i="5"/>
  <c r="J153" i="5"/>
  <c r="BK131" i="5"/>
  <c r="BK180" i="5"/>
  <c r="J154" i="5"/>
  <c r="BK140" i="5"/>
  <c r="BK214" i="6"/>
  <c r="BK191" i="6"/>
  <c r="J198" i="6"/>
  <c r="BK153" i="6"/>
  <c r="J126" i="6"/>
  <c r="J224" i="6"/>
  <c r="BK212" i="6"/>
  <c r="J194" i="6"/>
  <c r="J157" i="6"/>
  <c r="BK142" i="6"/>
  <c r="BK223" i="6"/>
  <c r="BK199" i="6"/>
  <c r="J179" i="6"/>
  <c r="BK143" i="6"/>
  <c r="J225" i="6"/>
  <c r="BK203" i="6"/>
  <c r="BK177" i="6"/>
  <c r="BK155" i="6"/>
  <c r="BK144" i="6"/>
  <c r="BK189" i="6"/>
  <c r="J167" i="6"/>
  <c r="BK160" i="6"/>
  <c r="J127" i="6"/>
  <c r="J193" i="6"/>
  <c r="J174" i="6"/>
  <c r="J234" i="6"/>
  <c r="J218" i="6"/>
  <c r="BK195" i="6"/>
  <c r="J175" i="6"/>
  <c r="J151" i="6"/>
  <c r="BK139" i="6"/>
  <c r="BK123" i="7"/>
  <c r="BK131" i="7"/>
  <c r="BK149" i="7"/>
  <c r="BK1650" i="2"/>
  <c r="BK1484" i="2"/>
  <c r="BK1327" i="2"/>
  <c r="BK1150" i="2"/>
  <c r="BK938" i="2"/>
  <c r="BK611" i="2"/>
  <c r="J283" i="2"/>
  <c r="J164" i="2"/>
  <c r="J2687" i="2"/>
  <c r="J2669" i="2"/>
  <c r="BK2641" i="2"/>
  <c r="J2612" i="2"/>
  <c r="J2584" i="2"/>
  <c r="J2552" i="2"/>
  <c r="BK2542" i="2"/>
  <c r="BK2532" i="2"/>
  <c r="BK2522" i="2"/>
  <c r="J2509" i="2"/>
  <c r="J2494" i="2"/>
  <c r="J2484" i="2"/>
  <c r="J2119" i="2"/>
  <c r="J2033" i="2"/>
  <c r="J1913" i="2"/>
  <c r="J1739" i="2"/>
  <c r="BK1696" i="2"/>
  <c r="BK1602" i="2"/>
  <c r="BK1293" i="2"/>
  <c r="BK971" i="2"/>
  <c r="BK450" i="2"/>
  <c r="BK301" i="2"/>
  <c r="BK179" i="3"/>
  <c r="J158" i="3"/>
  <c r="J166" i="3"/>
  <c r="BK144" i="3"/>
  <c r="BK178" i="3"/>
  <c r="J159" i="3"/>
  <c r="J142" i="3"/>
  <c r="J170" i="3"/>
  <c r="BK151" i="3"/>
  <c r="BK176" i="3"/>
  <c r="J152" i="3"/>
  <c r="BK141" i="3"/>
  <c r="J176" i="3"/>
  <c r="BK161" i="3"/>
  <c r="BK137" i="3"/>
  <c r="J134" i="3"/>
  <c r="BK127" i="4"/>
  <c r="BK124" i="4"/>
  <c r="BK186" i="5"/>
  <c r="BK169" i="5"/>
  <c r="BK173" i="5"/>
  <c r="J140" i="5"/>
  <c r="J182" i="5"/>
  <c r="BK155" i="5"/>
  <c r="BK134" i="5"/>
  <c r="BK175" i="5"/>
  <c r="J162" i="5"/>
  <c r="BK185" i="5"/>
  <c r="J157" i="5"/>
  <c r="J188" i="5"/>
  <c r="BK130" i="5"/>
  <c r="BK189" i="5"/>
  <c r="J155" i="5"/>
  <c r="J141" i="5"/>
  <c r="J217" i="6"/>
  <c r="BK133" i="6"/>
  <c r="J187" i="6"/>
  <c r="J159" i="6"/>
  <c r="J129" i="6"/>
  <c r="BK231" i="6"/>
  <c r="J216" i="6"/>
  <c r="J206" i="6"/>
  <c r="J183" i="6"/>
  <c r="BK167" i="6"/>
  <c r="J149" i="6"/>
  <c r="J228" i="6"/>
  <c r="BK208" i="6"/>
  <c r="J152" i="6"/>
  <c r="J133" i="6"/>
  <c r="J223" i="6"/>
  <c r="BK184" i="6"/>
  <c r="BK161" i="6"/>
  <c r="BK145" i="6"/>
  <c r="J220" i="6"/>
  <c r="BK182" i="6"/>
  <c r="J165" i="6"/>
  <c r="J145" i="6"/>
  <c r="BK210" i="6"/>
  <c r="J180" i="6"/>
  <c r="J156" i="6"/>
  <c r="BK219" i="6"/>
  <c r="BK197" i="6"/>
  <c r="BK166" i="6"/>
  <c r="BK149" i="6"/>
  <c r="BK127" i="6"/>
  <c r="J149" i="7"/>
  <c r="J123" i="7"/>
  <c r="BK140" i="7"/>
  <c r="BK2470" i="2"/>
  <c r="J2070" i="2"/>
  <c r="J1947" i="2"/>
  <c r="BK1767" i="2"/>
  <c r="J1636" i="2"/>
  <c r="J1407" i="2"/>
  <c r="J708" i="2"/>
  <c r="BK488" i="2"/>
  <c r="J360" i="2"/>
  <c r="J2472" i="2"/>
  <c r="BK2312" i="2"/>
  <c r="BK2166" i="2"/>
  <c r="BK2131" i="2"/>
  <c r="J2058" i="2"/>
  <c r="J1975" i="2"/>
  <c r="BK1884" i="2"/>
  <c r="BK1809" i="2"/>
  <c r="BK1756" i="2"/>
  <c r="J1647" i="2"/>
  <c r="BK1505" i="2"/>
  <c r="BK1391" i="2"/>
  <c r="BK1019" i="2"/>
  <c r="J965" i="2"/>
  <c r="J457" i="2"/>
  <c r="BK200" i="2"/>
  <c r="BK2478" i="2"/>
  <c r="BK2189" i="2"/>
  <c r="BK2145" i="2"/>
  <c r="J2053" i="2"/>
  <c r="J1998" i="2"/>
  <c r="J1884" i="2"/>
  <c r="J1700" i="2"/>
  <c r="BK1566" i="2"/>
  <c r="J1488" i="2"/>
  <c r="J1387" i="2"/>
  <c r="BK992" i="2"/>
  <c r="J612" i="2"/>
  <c r="J488" i="2"/>
  <c r="J265" i="2"/>
  <c r="BK2292" i="2"/>
  <c r="J2071" i="2"/>
  <c r="BK2019" i="2"/>
  <c r="BK1835" i="2"/>
  <c r="J1817" i="2"/>
  <c r="J1690" i="2"/>
  <c r="J1620" i="2"/>
  <c r="BK1563" i="2"/>
  <c r="BK1739" i="2"/>
  <c r="J1698" i="2"/>
  <c r="BK1523" i="2"/>
  <c r="J1267" i="2"/>
  <c r="J985" i="2"/>
  <c r="J693" i="2"/>
  <c r="J605" i="2"/>
  <c r="BK339" i="2"/>
  <c r="BK2472" i="2"/>
  <c r="J2089" i="2"/>
  <c r="J2039" i="2"/>
  <c r="J1761" i="2"/>
  <c r="BK1662" i="2"/>
  <c r="BK1554" i="2"/>
  <c r="BK1367" i="2"/>
  <c r="J1019" i="2"/>
  <c r="J683" i="2"/>
  <c r="J546" i="2"/>
  <c r="BK348" i="2"/>
  <c r="J2477" i="2"/>
  <c r="BK2194" i="2"/>
  <c r="J2151" i="2"/>
  <c r="BK2039" i="2"/>
  <c r="J1955" i="2"/>
  <c r="BK1880" i="2"/>
  <c r="BK1760" i="2"/>
  <c r="J1619" i="2"/>
  <c r="BK1407" i="2"/>
  <c r="BK1251" i="2"/>
  <c r="BK976" i="2"/>
  <c r="BK677" i="2"/>
  <c r="J478" i="2"/>
  <c r="BK211" i="2"/>
  <c r="J2673" i="2"/>
  <c r="J2666" i="2"/>
  <c r="BK2622" i="2"/>
  <c r="J2609" i="2"/>
  <c r="J2557" i="2"/>
  <c r="J2547" i="2"/>
  <c r="BK2534" i="2"/>
  <c r="J2518" i="2"/>
  <c r="J2502" i="2"/>
  <c r="J2491" i="2"/>
  <c r="J2186" i="2"/>
  <c r="BK2068" i="2"/>
  <c r="J1914" i="2"/>
  <c r="J1742" i="2"/>
  <c r="BK1636" i="2"/>
  <c r="BK1443" i="2"/>
  <c r="J992" i="2"/>
  <c r="J587" i="2"/>
  <c r="J343" i="2"/>
  <c r="BK186" i="3"/>
  <c r="J162" i="3"/>
  <c r="J164" i="3"/>
  <c r="BK182" i="3"/>
  <c r="BK155" i="3"/>
  <c r="J184" i="3"/>
  <c r="J147" i="3"/>
  <c r="J180" i="3"/>
  <c r="BK169" i="3"/>
  <c r="J155" i="3"/>
  <c r="J131" i="3"/>
  <c r="BK170" i="3"/>
  <c r="BK142" i="3"/>
  <c r="J132" i="3"/>
  <c r="J135" i="3"/>
  <c r="BK126" i="4"/>
  <c r="J123" i="4"/>
  <c r="J126" i="4"/>
  <c r="J152" i="5"/>
  <c r="J170" i="5"/>
  <c r="BK133" i="5"/>
  <c r="J174" i="5"/>
  <c r="BK142" i="5"/>
  <c r="BK190" i="5"/>
  <c r="BK157" i="5"/>
  <c r="BK132" i="5"/>
  <c r="BK167" i="5"/>
  <c r="BK148" i="5"/>
  <c r="BK170" i="5"/>
  <c r="J126" i="5"/>
  <c r="J172" i="5"/>
  <c r="J151" i="5"/>
  <c r="BK138" i="5"/>
  <c r="BK209" i="6"/>
  <c r="J226" i="6"/>
  <c r="J181" i="6"/>
  <c r="BK148" i="6"/>
  <c r="J233" i="6"/>
  <c r="BK222" i="6"/>
  <c r="BK187" i="6"/>
  <c r="BK169" i="6"/>
  <c r="BK152" i="6"/>
  <c r="J131" i="6"/>
  <c r="BK211" i="6"/>
  <c r="J185" i="6"/>
  <c r="J150" i="6"/>
  <c r="J231" i="6"/>
  <c r="J211" i="6"/>
  <c r="BK194" i="6"/>
  <c r="J170" i="6"/>
  <c r="J143" i="6"/>
  <c r="J197" i="6"/>
  <c r="BK173" i="6"/>
  <c r="J164" i="6"/>
  <c r="J144" i="6"/>
  <c r="BK202" i="6"/>
  <c r="BK172" i="6"/>
  <c r="J147" i="6"/>
  <c r="BK221" i="6"/>
  <c r="J205" i="6"/>
  <c r="J176" i="6"/>
  <c r="J155" i="6"/>
  <c r="J140" i="6"/>
  <c r="BK148" i="7"/>
  <c r="J135" i="7"/>
  <c r="BK2341" i="2"/>
  <c r="BK2058" i="2"/>
  <c r="J1925" i="2"/>
  <c r="BK1733" i="2"/>
  <c r="J1632" i="2"/>
  <c r="BK1517" i="2"/>
  <c r="BK1140" i="2"/>
  <c r="BK528" i="2"/>
  <c r="BK438" i="2"/>
  <c r="J353" i="2"/>
  <c r="J2476" i="2"/>
  <c r="J2327" i="2"/>
  <c r="BK2186" i="2"/>
  <c r="J2092" i="2"/>
  <c r="J2041" i="2"/>
  <c r="BK1913" i="2"/>
  <c r="BK1794" i="2"/>
  <c r="BK1710" i="2"/>
  <c r="BK1667" i="2"/>
  <c r="J1543" i="2"/>
  <c r="BK1437" i="2"/>
  <c r="BK1085" i="2"/>
  <c r="J971" i="2"/>
  <c r="J611" i="2"/>
  <c r="BK442" i="2"/>
  <c r="BK435" i="2"/>
  <c r="BK2481" i="2"/>
  <c r="J2341" i="2"/>
  <c r="J2170" i="2"/>
  <c r="J2078" i="2"/>
  <c r="BK2015" i="2"/>
  <c r="J1939" i="2"/>
  <c r="BK1762" i="2"/>
  <c r="J1675" i="2"/>
  <c r="J1523" i="2"/>
  <c r="BK1411" i="2"/>
  <c r="J1141" i="2"/>
  <c r="J700" i="2"/>
  <c r="BK509" i="2"/>
  <c r="BK343" i="2"/>
  <c r="J2454" i="2"/>
  <c r="BK2183" i="2"/>
  <c r="BK2053" i="2"/>
  <c r="J1974" i="2"/>
  <c r="BK1829" i="2"/>
  <c r="J1760" i="2"/>
  <c r="BK1672" i="2"/>
  <c r="J1585" i="2"/>
  <c r="BK1451" i="2"/>
  <c r="J1293" i="2"/>
  <c r="BK982" i="2"/>
  <c r="BK700" i="2"/>
  <c r="BK579" i="2"/>
  <c r="J216" i="2"/>
  <c r="J2265" i="2"/>
  <c r="BK2163" i="2"/>
  <c r="J2094" i="2"/>
  <c r="BK2062" i="2"/>
  <c r="BK1974" i="2"/>
  <c r="BK1904" i="2"/>
  <c r="J1751" i="2"/>
  <c r="J1710" i="2"/>
  <c r="BK1622" i="2"/>
  <c r="J1456" i="2"/>
  <c r="BK1156" i="2"/>
  <c r="BK943" i="2"/>
  <c r="BK715" i="2"/>
  <c r="BK599" i="2"/>
  <c r="J435" i="2"/>
  <c r="BK155" i="2"/>
  <c r="J2183" i="2"/>
  <c r="BK2119" i="2"/>
  <c r="BK2042" i="2"/>
  <c r="J1880" i="2"/>
  <c r="BK1674" i="2"/>
  <c r="J1602" i="2"/>
  <c r="BK1487" i="2"/>
  <c r="J1150" i="2"/>
  <c r="BK820" i="2"/>
  <c r="J632" i="2"/>
  <c r="BK505" i="2"/>
  <c r="BK360" i="2"/>
  <c r="BK323" i="2"/>
  <c r="BK2427" i="2"/>
  <c r="BK2176" i="2"/>
  <c r="J2145" i="2"/>
  <c r="J1973" i="2"/>
  <c r="BK1869" i="2"/>
  <c r="BK1666" i="2"/>
  <c r="J1532" i="2"/>
  <c r="BK1267" i="2"/>
  <c r="BK1132" i="2"/>
  <c r="J937" i="2"/>
  <c r="J627" i="2"/>
  <c r="BK265" i="2"/>
  <c r="J2691" i="2"/>
  <c r="BK2673" i="2"/>
  <c r="BK2666" i="2"/>
  <c r="BK2616" i="2"/>
  <c r="BK2557" i="2"/>
  <c r="BK2545" i="2"/>
  <c r="J2534" i="2"/>
  <c r="J2526" i="2"/>
  <c r="BK2509" i="2"/>
  <c r="BK2491" i="2"/>
  <c r="J2465" i="2"/>
  <c r="J2237" i="2"/>
  <c r="BK2086" i="2"/>
  <c r="BK2026" i="2"/>
  <c r="J1872" i="2"/>
  <c r="J1733" i="2"/>
  <c r="BK1641" i="2"/>
  <c r="BK1444" i="2"/>
  <c r="J1156" i="2"/>
  <c r="BK708" i="2"/>
  <c r="J579" i="2"/>
  <c r="J338" i="2"/>
  <c r="BK159" i="2"/>
  <c r="J168" i="3"/>
  <c r="BK138" i="3"/>
  <c r="J157" i="3"/>
  <c r="J186" i="3"/>
  <c r="BK165" i="3"/>
  <c r="BK143" i="3"/>
  <c r="J160" i="3"/>
  <c r="BK148" i="3"/>
  <c r="J182" i="3"/>
  <c r="BK171" i="3"/>
  <c r="J156" i="3"/>
  <c r="J143" i="3"/>
  <c r="J179" i="3"/>
  <c r="BK167" i="3"/>
  <c r="J150" i="3"/>
  <c r="J136" i="3"/>
  <c r="J137" i="3"/>
  <c r="BK130" i="4"/>
  <c r="BK121" i="4"/>
  <c r="BK125" i="4"/>
  <c r="J187" i="5"/>
  <c r="J165" i="5"/>
  <c r="BK166" i="5"/>
  <c r="BK141" i="5"/>
  <c r="J184" i="5"/>
  <c r="BK152" i="5"/>
  <c r="BK127" i="5"/>
  <c r="J171" i="5"/>
  <c r="BK145" i="5"/>
  <c r="BK182" i="5"/>
  <c r="BK150" i="5"/>
  <c r="BK2173" i="2"/>
  <c r="BK2072" i="2"/>
  <c r="J1888" i="2"/>
  <c r="BK1697" i="2"/>
  <c r="BK1573" i="2"/>
  <c r="BK1286" i="2"/>
  <c r="J636" i="2"/>
  <c r="J442" i="2"/>
  <c r="BK218" i="2"/>
  <c r="J2352" i="2"/>
  <c r="J2158" i="2"/>
  <c r="BK2046" i="2"/>
  <c r="BK1894" i="2"/>
  <c r="BK1778" i="2"/>
  <c r="BK1690" i="2"/>
  <c r="BK1619" i="2"/>
  <c r="J1487" i="2"/>
  <c r="J1263" i="2"/>
  <c r="J982" i="2"/>
  <c r="BK610" i="2"/>
  <c r="BK415" i="2"/>
  <c r="J2427" i="2"/>
  <c r="BK2162" i="2"/>
  <c r="J2072" i="2"/>
  <c r="BK2008" i="2"/>
  <c r="BK1914" i="2"/>
  <c r="J1736" i="2"/>
  <c r="BK1668" i="2"/>
  <c r="BK1456" i="2"/>
  <c r="J1204" i="2"/>
  <c r="BK1010" i="2"/>
  <c r="BK632" i="2"/>
  <c r="J470" i="2"/>
  <c r="J200" i="2"/>
  <c r="J2278" i="2"/>
  <c r="J2173" i="2"/>
  <c r="BK2041" i="2"/>
  <c r="BK1921" i="2"/>
  <c r="J1762" i="2"/>
  <c r="J1625" i="2"/>
  <c r="BK1543" i="2"/>
  <c r="BK1396" i="2"/>
  <c r="BK1263" i="2"/>
  <c r="BK967" i="2"/>
  <c r="J714" i="2"/>
  <c r="J566" i="2"/>
  <c r="J218" i="2"/>
  <c r="BK2440" i="2"/>
  <c r="J2189" i="2"/>
  <c r="J2086" i="2"/>
  <c r="J2026" i="2"/>
  <c r="BK1959" i="2"/>
  <c r="BK1891" i="2"/>
  <c r="BK1768" i="2"/>
  <c r="J1726" i="2"/>
  <c r="J1674" i="2"/>
  <c r="J1621" i="2"/>
  <c r="J1444" i="2"/>
  <c r="J1140" i="2"/>
  <c r="BK924" i="2"/>
  <c r="BK623" i="2"/>
  <c r="J436" i="2"/>
  <c r="J191" i="2"/>
  <c r="BK2368" i="2"/>
  <c r="BK2139" i="2"/>
  <c r="J2050" i="2"/>
  <c r="BK1960" i="2"/>
  <c r="BK1836" i="2"/>
  <c r="BK1685" i="2"/>
  <c r="J138" i="5"/>
  <c r="J190" i="5"/>
  <c r="BK177" i="5"/>
  <c r="BK172" i="5"/>
  <c r="BK153" i="5"/>
  <c r="J189" i="5"/>
  <c r="BK178" i="5"/>
  <c r="J167" i="5"/>
  <c r="J192" i="5"/>
  <c r="J146" i="5"/>
  <c r="BK226" i="6"/>
  <c r="J199" i="6"/>
  <c r="BK227" i="6"/>
  <c r="J177" i="6"/>
  <c r="BK137" i="6"/>
  <c r="BK228" i="6"/>
  <c r="J210" i="6"/>
  <c r="J189" i="6"/>
  <c r="J161" i="6"/>
  <c r="J136" i="6"/>
  <c r="J215" i="6"/>
  <c r="J182" i="6"/>
  <c r="J134" i="6"/>
  <c r="BK216" i="6"/>
  <c r="BK193" i="6"/>
  <c r="J153" i="6"/>
  <c r="BK188" i="6"/>
  <c r="BK157" i="6"/>
  <c r="BK207" i="6"/>
  <c r="J186" i="6"/>
  <c r="BK168" i="6"/>
  <c r="BK126" i="6"/>
  <c r="BK217" i="6"/>
  <c r="J188" i="6"/>
  <c r="BK164" i="6"/>
  <c r="BK141" i="6"/>
  <c r="J140" i="7"/>
  <c r="BK139" i="7"/>
  <c r="J145" i="7"/>
  <c r="BK145" i="7"/>
  <c r="BK2398" i="2"/>
  <c r="BK1973" i="2"/>
  <c r="J1869" i="2"/>
  <c r="BK1656" i="2"/>
  <c r="J1564" i="2"/>
  <c r="J1251" i="2"/>
  <c r="BK522" i="2"/>
  <c r="BK386" i="2"/>
  <c r="AS94" i="1"/>
  <c r="J1563" i="2"/>
  <c r="J1377" i="2"/>
  <c r="BK1001" i="2"/>
  <c r="BK540" i="2"/>
  <c r="J437" i="2"/>
  <c r="J159" i="2"/>
  <c r="BK2412" i="2"/>
  <c r="J2180" i="2"/>
  <c r="BK2073" i="2"/>
  <c r="BK2040" i="2"/>
  <c r="J1904" i="2"/>
  <c r="J1768" i="2"/>
  <c r="J1672" i="2"/>
  <c r="J1505" i="2"/>
  <c r="J1367" i="2"/>
  <c r="J1054" i="2"/>
  <c r="BK664" i="2"/>
  <c r="BK494" i="2"/>
  <c r="J301" i="2"/>
  <c r="BK2327" i="2"/>
  <c r="BK2167" i="2"/>
  <c r="J2037" i="2"/>
  <c r="BK1937" i="2"/>
  <c r="J1818" i="2"/>
  <c r="J1697" i="2"/>
  <c r="BK1647" i="2"/>
  <c r="BK1564" i="2"/>
  <c r="J1442" i="2"/>
  <c r="J1173" i="2"/>
  <c r="BK965" i="2"/>
  <c r="J651" i="2"/>
  <c r="BK393" i="2"/>
  <c r="BK2477" i="2"/>
  <c r="BK2192" i="2"/>
  <c r="J2143" i="2"/>
  <c r="BK2089" i="2"/>
  <c r="J2046" i="2"/>
  <c r="BK1947" i="2"/>
  <c r="J1829" i="2"/>
  <c r="J1764" i="2"/>
  <c r="J1705" i="2"/>
  <c r="J1580" i="2"/>
  <c r="J1391" i="2"/>
  <c r="J1001" i="2"/>
  <c r="J637" i="2"/>
  <c r="J522" i="2"/>
  <c r="J315" i="2"/>
  <c r="J2466" i="2"/>
  <c r="J2082" i="2"/>
  <c r="BK2037" i="2"/>
  <c r="BK1824" i="2"/>
  <c r="J1679" i="2"/>
  <c r="BK1607" i="2"/>
  <c r="J1451" i="2"/>
  <c r="J1132" i="2"/>
  <c r="BK714" i="2"/>
  <c r="BK587" i="2"/>
  <c r="BK372" i="2"/>
  <c r="J2481" i="2"/>
  <c r="BK2210" i="2"/>
  <c r="BK2151" i="2"/>
  <c r="J2042" i="2"/>
  <c r="BK1939" i="2"/>
  <c r="J1835" i="2"/>
  <c r="BK1675" i="2"/>
  <c r="BK1585" i="2"/>
  <c r="BK1423" i="2"/>
  <c r="BK1141" i="2"/>
  <c r="BK972" i="2"/>
  <c r="BK637" i="2"/>
  <c r="BK390" i="2"/>
  <c r="BK191" i="2"/>
  <c r="BK2687" i="2"/>
  <c r="BK2668" i="2"/>
  <c r="J2622" i="2"/>
  <c r="BK2584" i="2"/>
  <c r="BK2554" i="2"/>
  <c r="J2542" i="2"/>
  <c r="BK2529" i="2"/>
  <c r="BK2518" i="2"/>
  <c r="J2506" i="2"/>
  <c r="J2486" i="2"/>
  <c r="J2440" i="2"/>
  <c r="J2105" i="2"/>
  <c r="J1991" i="2"/>
  <c r="J1794" i="2"/>
  <c r="BK1694" i="2"/>
  <c r="BK1489" i="2"/>
  <c r="J1078" i="2"/>
  <c r="BK651" i="2"/>
  <c r="BK447" i="2"/>
  <c r="BK233" i="2"/>
  <c r="BK177" i="3"/>
  <c r="BK153" i="3"/>
  <c r="J140" i="3"/>
  <c r="BK174" i="3"/>
  <c r="BK150" i="3"/>
  <c r="BK163" i="3"/>
  <c r="BK152" i="3"/>
  <c r="J127" i="3"/>
  <c r="J163" i="3"/>
  <c r="BK149" i="3"/>
  <c r="BK184" i="3"/>
  <c r="J165" i="3"/>
  <c r="BK139" i="3"/>
  <c r="J126" i="3"/>
  <c r="J133" i="3"/>
  <c r="J124" i="4"/>
  <c r="J128" i="4"/>
  <c r="J121" i="4"/>
  <c r="J183" i="5"/>
  <c r="BK147" i="5"/>
  <c r="J168" i="5"/>
  <c r="J131" i="5"/>
  <c r="J163" i="5"/>
  <c r="J137" i="5"/>
  <c r="BK187" i="5"/>
  <c r="BK151" i="5"/>
  <c r="BK125" i="5"/>
  <c r="J161" i="5"/>
  <c r="J130" i="5"/>
  <c r="BK154" i="5"/>
  <c r="J124" i="5"/>
  <c r="BK168" i="5"/>
  <c r="J144" i="5"/>
  <c r="BK233" i="6"/>
  <c r="J202" i="6"/>
  <c r="BK224" i="6"/>
  <c r="J172" i="6"/>
  <c r="BK132" i="6"/>
  <c r="BK225" i="6"/>
  <c r="J208" i="6"/>
  <c r="BK181" i="6"/>
  <c r="BK147" i="6"/>
  <c r="BK130" i="6"/>
  <c r="J191" i="6"/>
  <c r="BK174" i="6"/>
  <c r="BK136" i="6"/>
  <c r="J230" i="6"/>
  <c r="J195" i="6"/>
  <c r="J173" i="6"/>
  <c r="J132" i="6"/>
  <c r="BK204" i="6"/>
  <c r="BK170" i="6"/>
  <c r="J162" i="6"/>
  <c r="J142" i="6"/>
  <c r="BK198" i="6"/>
  <c r="BK176" i="6"/>
  <c r="J148" i="6"/>
  <c r="BK230" i="6"/>
  <c r="J213" i="6"/>
  <c r="BK180" i="6"/>
  <c r="J171" i="6"/>
  <c r="BK150" i="6"/>
  <c r="J135" i="6"/>
  <c r="J144" i="7"/>
  <c r="J126" i="7"/>
  <c r="J131" i="7"/>
  <c r="J2176" i="2"/>
  <c r="BK2125" i="2"/>
  <c r="BK1872" i="2"/>
  <c r="BK1700" i="2"/>
  <c r="BK1580" i="2"/>
  <c r="BK1384" i="2"/>
  <c r="J694" i="2"/>
  <c r="BK478" i="2"/>
  <c r="J348" i="2"/>
  <c r="BK2466" i="2"/>
  <c r="BK2278" i="2"/>
  <c r="BK2159" i="2"/>
  <c r="J2077" i="2"/>
  <c r="J2005" i="2"/>
  <c r="J1891" i="2"/>
  <c r="BK1764" i="2"/>
  <c r="J1696" i="2"/>
  <c r="J1622" i="2"/>
  <c r="BK1501" i="2"/>
  <c r="J1423" i="2"/>
  <c r="BK1051" i="2"/>
  <c r="J938" i="2"/>
  <c r="J528" i="2"/>
  <c r="J393" i="2"/>
  <c r="BK2474" i="2"/>
  <c r="J2210" i="2"/>
  <c r="BK2094" i="2"/>
  <c r="BK2050" i="2"/>
  <c r="J1960" i="2"/>
  <c r="J1894" i="2"/>
  <c r="BK1742" i="2"/>
  <c r="J1656" i="2"/>
  <c r="J1484" i="2"/>
  <c r="J1396" i="2"/>
  <c r="BK1078" i="2"/>
  <c r="BK683" i="2"/>
  <c r="BK566" i="2"/>
  <c r="J386" i="2"/>
  <c r="BK2465" i="2"/>
  <c r="J2192" i="2"/>
  <c r="BK2158" i="2"/>
  <c r="J2008" i="2"/>
  <c r="BK1773" i="2"/>
  <c r="J1685" i="2"/>
  <c r="J1607" i="2"/>
  <c r="BK1532" i="2"/>
  <c r="BK1377" i="2"/>
  <c r="J972" i="2"/>
  <c r="J677" i="2"/>
  <c r="J447" i="2"/>
  <c r="J2478" i="2"/>
  <c r="BK2252" i="2"/>
  <c r="BK2102" i="2"/>
  <c r="J2073" i="2"/>
  <c r="BK1983" i="2"/>
  <c r="J1879" i="2"/>
  <c r="J1767" i="2"/>
  <c r="BK1723" i="2"/>
  <c r="BK1625" i="2"/>
  <c r="J1501" i="2"/>
  <c r="BK1155" i="2"/>
  <c r="BK937" i="2"/>
  <c r="BK612" i="2"/>
  <c r="BK437" i="2"/>
  <c r="BK2473" i="2"/>
  <c r="BK2180" i="2"/>
  <c r="BK2071" i="2"/>
  <c r="J2019" i="2"/>
  <c r="BK1888" i="2"/>
  <c r="J1729" i="2"/>
  <c r="BK1645" i="2"/>
  <c r="J1489" i="2"/>
  <c r="J1349" i="2"/>
  <c r="BK936" i="2"/>
  <c r="J623" i="2"/>
  <c r="J494" i="2"/>
  <c r="J339" i="2"/>
  <c r="J2474" i="2"/>
  <c r="BK2170" i="2"/>
  <c r="BK2143" i="2"/>
  <c r="BK1998" i="2"/>
  <c r="J1937" i="2"/>
  <c r="J1821" i="2"/>
  <c r="J1645" i="2"/>
  <c r="J1517" i="2"/>
  <c r="J1381" i="2"/>
  <c r="BK1054" i="2"/>
  <c r="BK690" i="2"/>
  <c r="BK616" i="2"/>
  <c r="BK315" i="2"/>
  <c r="BK2688" i="2"/>
  <c r="J2670" i="2"/>
  <c r="BK2663" i="2"/>
  <c r="BK2612" i="2"/>
  <c r="J2564" i="2"/>
  <c r="BK2547" i="2"/>
  <c r="BK2536" i="2"/>
  <c r="J2529" i="2"/>
  <c r="J2522" i="2"/>
  <c r="BK2506" i="2"/>
  <c r="BK2484" i="2"/>
  <c r="BK2426" i="2"/>
  <c r="BK2078" i="2"/>
  <c r="J2015" i="2"/>
  <c r="J1824" i="2"/>
  <c r="BK1726" i="2"/>
  <c r="BK1632" i="2"/>
  <c r="BK1438" i="2"/>
  <c r="J1155" i="2"/>
  <c r="BK693" i="2"/>
  <c r="J421" i="2"/>
  <c r="J211" i="2"/>
  <c r="J169" i="3"/>
  <c r="J151" i="3"/>
  <c r="J149" i="3"/>
  <c r="J183" i="3"/>
  <c r="BK160" i="3"/>
  <c r="BK140" i="3"/>
  <c r="J154" i="3"/>
  <c r="J139" i="3"/>
  <c r="J174" i="3"/>
  <c r="BK157" i="3"/>
  <c r="BK146" i="3"/>
  <c r="BK175" i="3"/>
  <c r="BK164" i="3"/>
  <c r="J144" i="3"/>
  <c r="BK133" i="3"/>
  <c r="J130" i="4"/>
  <c r="J129" i="4"/>
  <c r="J125" i="4"/>
  <c r="J180" i="5"/>
  <c r="J175" i="5"/>
  <c r="BK143" i="5"/>
  <c r="J177" i="5"/>
  <c r="BK144" i="5"/>
  <c r="BK124" i="5"/>
  <c r="BK164" i="5"/>
  <c r="J142" i="5"/>
  <c r="BK183" i="5"/>
  <c r="BK165" i="5"/>
  <c r="J147" i="5"/>
  <c r="J132" i="5"/>
  <c r="J191" i="5"/>
  <c r="J179" i="5"/>
  <c r="BK174" i="5"/>
  <c r="BK163" i="5"/>
  <c r="BK149" i="5"/>
  <c r="J134" i="5"/>
  <c r="J186" i="5"/>
  <c r="J176" i="5"/>
  <c r="J169" i="5"/>
  <c r="BK192" i="5"/>
  <c r="J150" i="5"/>
  <c r="J127" i="5"/>
  <c r="J190" i="6"/>
  <c r="BK215" i="6"/>
  <c r="BK165" i="6"/>
  <c r="J141" i="6"/>
  <c r="BK232" i="6"/>
  <c r="BK218" i="6"/>
  <c r="J204" i="6"/>
  <c r="BK163" i="6"/>
  <c r="BK140" i="6"/>
  <c r="BK220" i="6"/>
  <c r="BK190" i="6"/>
  <c r="BK171" i="6"/>
  <c r="J130" i="6"/>
  <c r="J221" i="6"/>
  <c r="J178" i="6"/>
  <c r="BK151" i="6"/>
  <c r="BK129" i="6"/>
  <c r="J184" i="6"/>
  <c r="BK156" i="6"/>
  <c r="BK131" i="6"/>
  <c r="BK185" i="6"/>
  <c r="J166" i="6"/>
  <c r="J227" i="6"/>
  <c r="J214" i="6"/>
  <c r="J163" i="6"/>
  <c r="J146" i="6"/>
  <c r="BK144" i="7"/>
  <c r="BK126" i="7"/>
  <c r="J136" i="7"/>
  <c r="BK135" i="7"/>
  <c r="T217" i="2" l="1"/>
  <c r="P403" i="2"/>
  <c r="BK713" i="2"/>
  <c r="J713" i="2" s="1"/>
  <c r="J106" i="2" s="1"/>
  <c r="P1154" i="2"/>
  <c r="R1522" i="2"/>
  <c r="T1618" i="2"/>
  <c r="P1673" i="2"/>
  <c r="P1699" i="2"/>
  <c r="P1755" i="2"/>
  <c r="R1938" i="2"/>
  <c r="R2038" i="2"/>
  <c r="T2093" i="2"/>
  <c r="R2485" i="2"/>
  <c r="R2535" i="2"/>
  <c r="P2546" i="2"/>
  <c r="P2667" i="2"/>
  <c r="P130" i="3"/>
  <c r="BK172" i="3"/>
  <c r="J172" i="3" s="1"/>
  <c r="J102" i="3" s="1"/>
  <c r="R181" i="3"/>
  <c r="R120" i="4"/>
  <c r="R119" i="4" s="1"/>
  <c r="R118" i="4" s="1"/>
  <c r="BK129" i="5"/>
  <c r="J129" i="5"/>
  <c r="J98" i="5" s="1"/>
  <c r="T159" i="5"/>
  <c r="T158" i="5" s="1"/>
  <c r="T125" i="6"/>
  <c r="R128" i="6"/>
  <c r="BK192" i="6"/>
  <c r="J192" i="6" s="1"/>
  <c r="J101" i="6" s="1"/>
  <c r="T201" i="6"/>
  <c r="T200" i="6"/>
  <c r="T154" i="2"/>
  <c r="BK403" i="2"/>
  <c r="J403" i="2" s="1"/>
  <c r="J101" i="2" s="1"/>
  <c r="P504" i="2"/>
  <c r="P586" i="2"/>
  <c r="T713" i="2"/>
  <c r="R1131" i="2"/>
  <c r="P1455" i="2"/>
  <c r="T1522" i="2"/>
  <c r="R1618" i="2"/>
  <c r="BK1699" i="2"/>
  <c r="J1699" i="2"/>
  <c r="J119" i="2"/>
  <c r="T1763" i="2"/>
  <c r="T2193" i="2"/>
  <c r="BK2553" i="2"/>
  <c r="J2553" i="2" s="1"/>
  <c r="J131" i="2" s="1"/>
  <c r="T2667" i="2"/>
  <c r="BK125" i="3"/>
  <c r="T130" i="3"/>
  <c r="P172" i="3"/>
  <c r="P120" i="4"/>
  <c r="P119" i="4" s="1"/>
  <c r="P118" i="4" s="1"/>
  <c r="AU97" i="1" s="1"/>
  <c r="R129" i="5"/>
  <c r="BK159" i="5"/>
  <c r="BK158" i="5"/>
  <c r="J158" i="5"/>
  <c r="J101" i="5"/>
  <c r="BK125" i="6"/>
  <c r="BK158" i="6"/>
  <c r="J158" i="6" s="1"/>
  <c r="J100" i="6" s="1"/>
  <c r="R192" i="6"/>
  <c r="T192" i="6"/>
  <c r="P196" i="6"/>
  <c r="T196" i="6"/>
  <c r="R122" i="7"/>
  <c r="R130" i="7"/>
  <c r="R217" i="2"/>
  <c r="R403" i="2"/>
  <c r="BK586" i="2"/>
  <c r="J586" i="2" s="1"/>
  <c r="J103" i="2" s="1"/>
  <c r="P713" i="2"/>
  <c r="BK1131" i="2"/>
  <c r="J1131" i="2" s="1"/>
  <c r="J108" i="2" s="1"/>
  <c r="T1131" i="2"/>
  <c r="R1455" i="2"/>
  <c r="BK1572" i="2"/>
  <c r="J1572" i="2"/>
  <c r="J113" i="2"/>
  <c r="P1618" i="2"/>
  <c r="R1649" i="2"/>
  <c r="T1673" i="2"/>
  <c r="R1763" i="2"/>
  <c r="P2038" i="2"/>
  <c r="T2038" i="2"/>
  <c r="P2093" i="2"/>
  <c r="T2485" i="2"/>
  <c r="P2535" i="2"/>
  <c r="BK2546" i="2"/>
  <c r="J2546" i="2" s="1"/>
  <c r="J130" i="2" s="1"/>
  <c r="T2546" i="2"/>
  <c r="BK2667" i="2"/>
  <c r="J2667" i="2"/>
  <c r="J132" i="2"/>
  <c r="BK130" i="3"/>
  <c r="J130" i="3" s="1"/>
  <c r="J100" i="3" s="1"/>
  <c r="R130" i="3"/>
  <c r="R172" i="3"/>
  <c r="T120" i="4"/>
  <c r="T119" i="4"/>
  <c r="T118" i="4"/>
  <c r="P129" i="5"/>
  <c r="P135" i="5"/>
  <c r="T135" i="5"/>
  <c r="P139" i="5"/>
  <c r="BK128" i="6"/>
  <c r="J128" i="6" s="1"/>
  <c r="J98" i="6" s="1"/>
  <c r="BK196" i="6"/>
  <c r="J196" i="6" s="1"/>
  <c r="J102" i="6" s="1"/>
  <c r="T130" i="7"/>
  <c r="BK154" i="2"/>
  <c r="J154" i="2" s="1"/>
  <c r="J98" i="2" s="1"/>
  <c r="P154" i="2"/>
  <c r="P359" i="2"/>
  <c r="R1154" i="2"/>
  <c r="R966" i="2" s="1"/>
  <c r="BK1618" i="2"/>
  <c r="J1618" i="2"/>
  <c r="J114" i="2" s="1"/>
  <c r="T1649" i="2"/>
  <c r="R1699" i="2"/>
  <c r="BK1755" i="2"/>
  <c r="J1755" i="2" s="1"/>
  <c r="J120" i="2" s="1"/>
  <c r="R1755" i="2"/>
  <c r="P1938" i="2"/>
  <c r="R2193" i="2"/>
  <c r="P2475" i="2"/>
  <c r="R2475" i="2"/>
  <c r="T2553" i="2"/>
  <c r="T125" i="3"/>
  <c r="T145" i="3"/>
  <c r="P181" i="3"/>
  <c r="BK120" i="4"/>
  <c r="J120" i="4"/>
  <c r="J98" i="4" s="1"/>
  <c r="R123" i="5"/>
  <c r="P159" i="5"/>
  <c r="P158" i="5" s="1"/>
  <c r="T158" i="6"/>
  <c r="T138" i="6" s="1"/>
  <c r="R196" i="6"/>
  <c r="BK143" i="7"/>
  <c r="J143" i="7" s="1"/>
  <c r="J100" i="7" s="1"/>
  <c r="R154" i="2"/>
  <c r="BK359" i="2"/>
  <c r="J359" i="2" s="1"/>
  <c r="J100" i="2" s="1"/>
  <c r="T403" i="2"/>
  <c r="T586" i="2"/>
  <c r="P703" i="2"/>
  <c r="T703" i="2"/>
  <c r="T1154" i="2"/>
  <c r="BK1522" i="2"/>
  <c r="J1522" i="2" s="1"/>
  <c r="J112" i="2" s="1"/>
  <c r="P1572" i="2"/>
  <c r="BK1649" i="2"/>
  <c r="BK1673" i="2"/>
  <c r="J1673" i="2"/>
  <c r="J118" i="2"/>
  <c r="T1699" i="2"/>
  <c r="T1755" i="2"/>
  <c r="T1938" i="2"/>
  <c r="BK2093" i="2"/>
  <c r="J2093" i="2" s="1"/>
  <c r="J124" i="2" s="1"/>
  <c r="R2093" i="2"/>
  <c r="BK2485" i="2"/>
  <c r="J2485" i="2" s="1"/>
  <c r="J127" i="2" s="1"/>
  <c r="R2553" i="2"/>
  <c r="P125" i="3"/>
  <c r="BK145" i="3"/>
  <c r="J145" i="3" s="1"/>
  <c r="J101" i="3" s="1"/>
  <c r="T172" i="3"/>
  <c r="BK123" i="5"/>
  <c r="J123" i="5" s="1"/>
  <c r="J97" i="5" s="1"/>
  <c r="T129" i="5"/>
  <c r="R159" i="5"/>
  <c r="R158" i="5" s="1"/>
  <c r="R125" i="6"/>
  <c r="R158" i="6"/>
  <c r="R138" i="6" s="1"/>
  <c r="BK201" i="6"/>
  <c r="J201" i="6"/>
  <c r="J104" i="6"/>
  <c r="BK122" i="7"/>
  <c r="BK130" i="7"/>
  <c r="J130" i="7"/>
  <c r="J99" i="7"/>
  <c r="R143" i="7"/>
  <c r="P217" i="2"/>
  <c r="T359" i="2"/>
  <c r="R504" i="2"/>
  <c r="R586" i="2"/>
  <c r="BK703" i="2"/>
  <c r="J703" i="2"/>
  <c r="J104" i="2"/>
  <c r="R703" i="2"/>
  <c r="BK1154" i="2"/>
  <c r="BK966" i="2" s="1"/>
  <c r="J966" i="2" s="1"/>
  <c r="J107" i="2" s="1"/>
  <c r="T1455" i="2"/>
  <c r="T1572" i="2"/>
  <c r="P1649" i="2"/>
  <c r="R1673" i="2"/>
  <c r="P1763" i="2"/>
  <c r="BK2038" i="2"/>
  <c r="J2038" i="2"/>
  <c r="J123" i="2" s="1"/>
  <c r="BK2193" i="2"/>
  <c r="J2193" i="2" s="1"/>
  <c r="J125" i="2" s="1"/>
  <c r="P2485" i="2"/>
  <c r="BK2535" i="2"/>
  <c r="J2535" i="2" s="1"/>
  <c r="J129" i="2" s="1"/>
  <c r="T2535" i="2"/>
  <c r="R2546" i="2"/>
  <c r="R2667" i="2"/>
  <c r="R125" i="3"/>
  <c r="R145" i="3"/>
  <c r="T181" i="3"/>
  <c r="T123" i="5"/>
  <c r="BK139" i="5"/>
  <c r="J139" i="5" s="1"/>
  <c r="J100" i="5" s="1"/>
  <c r="T139" i="5"/>
  <c r="P128" i="6"/>
  <c r="T128" i="6"/>
  <c r="P192" i="6"/>
  <c r="R201" i="6"/>
  <c r="R200" i="6"/>
  <c r="T122" i="7"/>
  <c r="P143" i="7"/>
  <c r="BK217" i="2"/>
  <c r="R359" i="2"/>
  <c r="BK504" i="2"/>
  <c r="J504" i="2"/>
  <c r="J102" i="2" s="1"/>
  <c r="T504" i="2"/>
  <c r="R713" i="2"/>
  <c r="P1131" i="2"/>
  <c r="BK1455" i="2"/>
  <c r="J1455" i="2"/>
  <c r="J110" i="2" s="1"/>
  <c r="P1522" i="2"/>
  <c r="R1572" i="2"/>
  <c r="BK1763" i="2"/>
  <c r="J1763" i="2" s="1"/>
  <c r="J121" i="2" s="1"/>
  <c r="BK1938" i="2"/>
  <c r="J1938" i="2"/>
  <c r="J122" i="2" s="1"/>
  <c r="P2193" i="2"/>
  <c r="BK2475" i="2"/>
  <c r="J2475" i="2"/>
  <c r="J126" i="2" s="1"/>
  <c r="T2475" i="2"/>
  <c r="P2553" i="2"/>
  <c r="P145" i="3"/>
  <c r="BK181" i="3"/>
  <c r="J181" i="3"/>
  <c r="J103" i="3" s="1"/>
  <c r="P123" i="5"/>
  <c r="BK135" i="5"/>
  <c r="J135" i="5" s="1"/>
  <c r="J99" i="5" s="1"/>
  <c r="R135" i="5"/>
  <c r="R139" i="5"/>
  <c r="P125" i="6"/>
  <c r="P158" i="6"/>
  <c r="P138" i="6"/>
  <c r="P201" i="6"/>
  <c r="P200" i="6" s="1"/>
  <c r="P122" i="7"/>
  <c r="P130" i="7"/>
  <c r="T143" i="7"/>
  <c r="BK2533" i="2"/>
  <c r="J2533" i="2" s="1"/>
  <c r="J128" i="2" s="1"/>
  <c r="BK1646" i="2"/>
  <c r="J1646" i="2" s="1"/>
  <c r="J115" i="2" s="1"/>
  <c r="J125" i="6"/>
  <c r="J97" i="6" s="1"/>
  <c r="BK138" i="6"/>
  <c r="J138" i="6" s="1"/>
  <c r="J99" i="6" s="1"/>
  <c r="F91" i="7"/>
  <c r="BE123" i="7"/>
  <c r="BE148" i="7"/>
  <c r="BE149" i="7"/>
  <c r="E110" i="7"/>
  <c r="J117" i="7"/>
  <c r="BE136" i="7"/>
  <c r="BK200" i="6"/>
  <c r="J200" i="6" s="1"/>
  <c r="J103" i="6" s="1"/>
  <c r="J114" i="7"/>
  <c r="BE144" i="7"/>
  <c r="J116" i="7"/>
  <c r="BE126" i="7"/>
  <c r="BE140" i="7"/>
  <c r="F92" i="7"/>
  <c r="BE131" i="7"/>
  <c r="BE135" i="7"/>
  <c r="BE145" i="7"/>
  <c r="BE139" i="7"/>
  <c r="J118" i="6"/>
  <c r="BE136" i="6"/>
  <c r="BE152" i="6"/>
  <c r="BE153" i="6"/>
  <c r="BE157" i="6"/>
  <c r="BE173" i="6"/>
  <c r="BE179" i="6"/>
  <c r="BE193" i="6"/>
  <c r="BE220" i="6"/>
  <c r="BE225" i="6"/>
  <c r="BE226" i="6"/>
  <c r="BE234" i="6"/>
  <c r="BE154" i="6"/>
  <c r="BE155" i="6"/>
  <c r="BE160" i="6"/>
  <c r="BE161" i="6"/>
  <c r="BE167" i="6"/>
  <c r="BE170" i="6"/>
  <c r="BE171" i="6"/>
  <c r="BE177" i="6"/>
  <c r="BE190" i="6"/>
  <c r="BE199" i="6"/>
  <c r="BE205" i="6"/>
  <c r="E114" i="6"/>
  <c r="F120" i="6"/>
  <c r="BE129" i="6"/>
  <c r="BE130" i="6"/>
  <c r="BE133" i="6"/>
  <c r="BE137" i="6"/>
  <c r="BE147" i="6"/>
  <c r="BE148" i="6"/>
  <c r="BE150" i="6"/>
  <c r="BE159" i="6"/>
  <c r="BE172" i="6"/>
  <c r="BE178" i="6"/>
  <c r="BE181" i="6"/>
  <c r="BE187" i="6"/>
  <c r="BE203" i="6"/>
  <c r="BE213" i="6"/>
  <c r="F92" i="6"/>
  <c r="BE134" i="6"/>
  <c r="BE135" i="6"/>
  <c r="BE139" i="6"/>
  <c r="BE140" i="6"/>
  <c r="BE141" i="6"/>
  <c r="BE142" i="6"/>
  <c r="BE165" i="6"/>
  <c r="BE168" i="6"/>
  <c r="BE169" i="6"/>
  <c r="BE182" i="6"/>
  <c r="BE183" i="6"/>
  <c r="BE188" i="6"/>
  <c r="BE189" i="6"/>
  <c r="BE207" i="6"/>
  <c r="BE224" i="6"/>
  <c r="BE229" i="6"/>
  <c r="J159" i="5"/>
  <c r="J102" i="5"/>
  <c r="J92" i="6"/>
  <c r="J120" i="6"/>
  <c r="BE149" i="6"/>
  <c r="BE194" i="6"/>
  <c r="BE195" i="6"/>
  <c r="BE197" i="6"/>
  <c r="BE206" i="6"/>
  <c r="BE209" i="6"/>
  <c r="BE218" i="6"/>
  <c r="BE222" i="6"/>
  <c r="BE233" i="6"/>
  <c r="BE126" i="6"/>
  <c r="BE127" i="6"/>
  <c r="BE143" i="6"/>
  <c r="BE144" i="6"/>
  <c r="BE145" i="6"/>
  <c r="BE146" i="6"/>
  <c r="BE151" i="6"/>
  <c r="BE156" i="6"/>
  <c r="BE166" i="6"/>
  <c r="BE174" i="6"/>
  <c r="BE175" i="6"/>
  <c r="BE176" i="6"/>
  <c r="BE186" i="6"/>
  <c r="BE191" i="6"/>
  <c r="BE198" i="6"/>
  <c r="BE214" i="6"/>
  <c r="BE217" i="6"/>
  <c r="BE221" i="6"/>
  <c r="BE223" i="6"/>
  <c r="BE227" i="6"/>
  <c r="BE230" i="6"/>
  <c r="BE131" i="6"/>
  <c r="BE162" i="6"/>
  <c r="BE163" i="6"/>
  <c r="BE164" i="6"/>
  <c r="BE180" i="6"/>
  <c r="BE184" i="6"/>
  <c r="BE185" i="6"/>
  <c r="BE202" i="6"/>
  <c r="BE204" i="6"/>
  <c r="BE208" i="6"/>
  <c r="BE210" i="6"/>
  <c r="BE212" i="6"/>
  <c r="BE232" i="6"/>
  <c r="BE132" i="6"/>
  <c r="BE211" i="6"/>
  <c r="BE215" i="6"/>
  <c r="BE216" i="6"/>
  <c r="BE219" i="6"/>
  <c r="BE228" i="6"/>
  <c r="BE231" i="6"/>
  <c r="BK119" i="4"/>
  <c r="BK118" i="4"/>
  <c r="J118" i="4" s="1"/>
  <c r="J96" i="4" s="1"/>
  <c r="E85" i="5"/>
  <c r="J91" i="5"/>
  <c r="F118" i="5"/>
  <c r="BE125" i="5"/>
  <c r="BE130" i="5"/>
  <c r="BE132" i="5"/>
  <c r="BE156" i="5"/>
  <c r="BE162" i="5"/>
  <c r="BE166" i="5"/>
  <c r="BE178" i="5"/>
  <c r="BE192" i="5"/>
  <c r="J89" i="5"/>
  <c r="BE133" i="5"/>
  <c r="BE153" i="5"/>
  <c r="BE164" i="5"/>
  <c r="BE165" i="5"/>
  <c r="F92" i="5"/>
  <c r="BE124" i="5"/>
  <c r="BE131" i="5"/>
  <c r="BE136" i="5"/>
  <c r="BE141" i="5"/>
  <c r="BE142" i="5"/>
  <c r="BE147" i="5"/>
  <c r="BE161" i="5"/>
  <c r="BE168" i="5"/>
  <c r="BE184" i="5"/>
  <c r="BE127" i="5"/>
  <c r="BE140" i="5"/>
  <c r="BE143" i="5"/>
  <c r="BE151" i="5"/>
  <c r="BE154" i="5"/>
  <c r="BE155" i="5"/>
  <c r="BE174" i="5"/>
  <c r="BE175" i="5"/>
  <c r="BE177" i="5"/>
  <c r="BE179" i="5"/>
  <c r="BE180" i="5"/>
  <c r="BE186" i="5"/>
  <c r="BE187" i="5"/>
  <c r="BE188" i="5"/>
  <c r="BE189" i="5"/>
  <c r="BE191" i="5"/>
  <c r="BE126" i="5"/>
  <c r="BE128" i="5"/>
  <c r="BE134" i="5"/>
  <c r="BE137" i="5"/>
  <c r="BE138" i="5"/>
  <c r="BE152" i="5"/>
  <c r="BE160" i="5"/>
  <c r="BE163" i="5"/>
  <c r="BE173" i="5"/>
  <c r="BE176" i="5"/>
  <c r="BE148" i="5"/>
  <c r="BE149" i="5"/>
  <c r="BE157" i="5"/>
  <c r="BE167" i="5"/>
  <c r="BE169" i="5"/>
  <c r="BE170" i="5"/>
  <c r="BE171" i="5"/>
  <c r="BE172" i="5"/>
  <c r="J92" i="5"/>
  <c r="BE144" i="5"/>
  <c r="BE145" i="5"/>
  <c r="BE146" i="5"/>
  <c r="BE181" i="5"/>
  <c r="BE182" i="5"/>
  <c r="BE183" i="5"/>
  <c r="BE185" i="5"/>
  <c r="BE190" i="5"/>
  <c r="BE150" i="5"/>
  <c r="J91" i="4"/>
  <c r="BE123" i="4"/>
  <c r="BE125" i="4"/>
  <c r="J89" i="4"/>
  <c r="E85" i="4"/>
  <c r="J92" i="4"/>
  <c r="F114" i="4"/>
  <c r="BE124" i="4"/>
  <c r="J125" i="3"/>
  <c r="J97" i="3"/>
  <c r="F92" i="4"/>
  <c r="BE122" i="4"/>
  <c r="BE126" i="4"/>
  <c r="BE130" i="4"/>
  <c r="BE121" i="4"/>
  <c r="BE127" i="4"/>
  <c r="BE128" i="4"/>
  <c r="BE129" i="4"/>
  <c r="J89" i="3"/>
  <c r="BE126" i="3"/>
  <c r="BE135" i="3"/>
  <c r="J217" i="2"/>
  <c r="J99" i="2" s="1"/>
  <c r="J1649" i="2"/>
  <c r="J117" i="2" s="1"/>
  <c r="J91" i="3"/>
  <c r="F120" i="3"/>
  <c r="BE131" i="3"/>
  <c r="BE132" i="3"/>
  <c r="BE134" i="3"/>
  <c r="BE136" i="3"/>
  <c r="BE143" i="3"/>
  <c r="BE149" i="3"/>
  <c r="BE153" i="3"/>
  <c r="BE160" i="3"/>
  <c r="BE163" i="3"/>
  <c r="BE166" i="3"/>
  <c r="BE171" i="3"/>
  <c r="BE178" i="3"/>
  <c r="J92" i="3"/>
  <c r="BE137" i="3"/>
  <c r="BE142" i="3"/>
  <c r="BE144" i="3"/>
  <c r="BE147" i="3"/>
  <c r="BE151" i="3"/>
  <c r="BE167" i="3"/>
  <c r="BE168" i="3"/>
  <c r="BE175" i="3"/>
  <c r="BE177" i="3"/>
  <c r="BE179" i="3"/>
  <c r="BE133" i="3"/>
  <c r="BE155" i="3"/>
  <c r="BE159" i="3"/>
  <c r="BE161" i="3"/>
  <c r="BE162" i="3"/>
  <c r="BE173" i="3"/>
  <c r="BE174" i="3"/>
  <c r="BE182" i="3"/>
  <c r="J1154" i="2"/>
  <c r="J109" i="2" s="1"/>
  <c r="E85" i="3"/>
  <c r="F121" i="3"/>
  <c r="BE127" i="3"/>
  <c r="BE141" i="3"/>
  <c r="BE146" i="3"/>
  <c r="BE154" i="3"/>
  <c r="BE158" i="3"/>
  <c r="BE164" i="3"/>
  <c r="BE169" i="3"/>
  <c r="BE170" i="3"/>
  <c r="BE185" i="3"/>
  <c r="BE186" i="3"/>
  <c r="BE138" i="3"/>
  <c r="BE148" i="3"/>
  <c r="BE150" i="3"/>
  <c r="BE156" i="3"/>
  <c r="BE165" i="3"/>
  <c r="BE180" i="3"/>
  <c r="BE139" i="3"/>
  <c r="BE140" i="3"/>
  <c r="BE152" i="3"/>
  <c r="BE157" i="3"/>
  <c r="BE176" i="3"/>
  <c r="BE183" i="3"/>
  <c r="BE184" i="3"/>
  <c r="BE339" i="2"/>
  <c r="BE353" i="2"/>
  <c r="BE372" i="2"/>
  <c r="BE404" i="2"/>
  <c r="BE442" i="2"/>
  <c r="BE522" i="2"/>
  <c r="BE528" i="2"/>
  <c r="BE546" i="2"/>
  <c r="BE664" i="2"/>
  <c r="BE943" i="2"/>
  <c r="BE982" i="2"/>
  <c r="BE1145" i="2"/>
  <c r="BE1286" i="2"/>
  <c r="BE1387" i="2"/>
  <c r="BE1400" i="2"/>
  <c r="BE1442" i="2"/>
  <c r="BE1484" i="2"/>
  <c r="BE1619" i="2"/>
  <c r="BE1620" i="2"/>
  <c r="BE1622" i="2"/>
  <c r="BE1632" i="2"/>
  <c r="BE1650" i="2"/>
  <c r="BE1662" i="2"/>
  <c r="BE1666" i="2"/>
  <c r="BE1700" i="2"/>
  <c r="BE1760" i="2"/>
  <c r="BE1762" i="2"/>
  <c r="BE1773" i="2"/>
  <c r="BE1835" i="2"/>
  <c r="BE1937" i="2"/>
  <c r="BE1959" i="2"/>
  <c r="BE2041" i="2"/>
  <c r="BE2072" i="2"/>
  <c r="BE2073" i="2"/>
  <c r="BE2077" i="2"/>
  <c r="BE2078" i="2"/>
  <c r="BE2131" i="2"/>
  <c r="BE2155" i="2"/>
  <c r="BE2163" i="2"/>
  <c r="BE2176" i="2"/>
  <c r="BE2180" i="2"/>
  <c r="BE2312" i="2"/>
  <c r="BE2327" i="2"/>
  <c r="BE2473" i="2"/>
  <c r="BE2481" i="2"/>
  <c r="BE2484" i="2"/>
  <c r="BE2486" i="2"/>
  <c r="BE2491" i="2"/>
  <c r="BE2494" i="2"/>
  <c r="BE2502" i="2"/>
  <c r="BE2506" i="2"/>
  <c r="BE2509" i="2"/>
  <c r="BE2515" i="2"/>
  <c r="BE2518" i="2"/>
  <c r="BE2522" i="2"/>
  <c r="BE2526" i="2"/>
  <c r="BE2529" i="2"/>
  <c r="BE2532" i="2"/>
  <c r="BE2534" i="2"/>
  <c r="BE2536" i="2"/>
  <c r="BE2542" i="2"/>
  <c r="BE2545" i="2"/>
  <c r="BE2547" i="2"/>
  <c r="BE2552" i="2"/>
  <c r="BE2554" i="2"/>
  <c r="BE2557" i="2"/>
  <c r="BE2564" i="2"/>
  <c r="BE2584" i="2"/>
  <c r="BE2609" i="2"/>
  <c r="BE2612" i="2"/>
  <c r="BE2616" i="2"/>
  <c r="BE2622" i="2"/>
  <c r="BE2641" i="2"/>
  <c r="BE2663" i="2"/>
  <c r="BE2666" i="2"/>
  <c r="BE2668" i="2"/>
  <c r="BE2669" i="2"/>
  <c r="BE2670" i="2"/>
  <c r="BE2673" i="2"/>
  <c r="BE2687" i="2"/>
  <c r="BE2688" i="2"/>
  <c r="BE2691" i="2"/>
  <c r="F92" i="2"/>
  <c r="J148" i="2"/>
  <c r="BE200" i="2"/>
  <c r="BE218" i="2"/>
  <c r="BE354" i="2"/>
  <c r="BE421" i="2"/>
  <c r="BE437" i="2"/>
  <c r="BE438" i="2"/>
  <c r="BE447" i="2"/>
  <c r="BE450" i="2"/>
  <c r="BE488" i="2"/>
  <c r="BE566" i="2"/>
  <c r="BE593" i="2"/>
  <c r="BE610" i="2"/>
  <c r="BE694" i="2"/>
  <c r="BE708" i="2"/>
  <c r="BE714" i="2"/>
  <c r="BE965" i="2"/>
  <c r="BE967" i="2"/>
  <c r="BE1078" i="2"/>
  <c r="BE1156" i="2"/>
  <c r="BE1282" i="2"/>
  <c r="BE1451" i="2"/>
  <c r="BE1487" i="2"/>
  <c r="BE1488" i="2"/>
  <c r="BE1565" i="2"/>
  <c r="BE1607" i="2"/>
  <c r="BE1647" i="2"/>
  <c r="BE1684" i="2"/>
  <c r="BE1685" i="2"/>
  <c r="BE1690" i="2"/>
  <c r="BE1697" i="2"/>
  <c r="BE1705" i="2"/>
  <c r="BE1742" i="2"/>
  <c r="BE1764" i="2"/>
  <c r="BE1774" i="2"/>
  <c r="BE1809" i="2"/>
  <c r="BE1863" i="2"/>
  <c r="BE1891" i="2"/>
  <c r="BE1914" i="2"/>
  <c r="BE2037" i="2"/>
  <c r="BE2058" i="2"/>
  <c r="BE2062" i="2"/>
  <c r="BE2089" i="2"/>
  <c r="BE2105" i="2"/>
  <c r="BE2114" i="2"/>
  <c r="BE2139" i="2"/>
  <c r="BE2151" i="2"/>
  <c r="BE2162" i="2"/>
  <c r="BE2167" i="2"/>
  <c r="BE2173" i="2"/>
  <c r="BE2186" i="2"/>
  <c r="BE2189" i="2"/>
  <c r="BE2224" i="2"/>
  <c r="BE2237" i="2"/>
  <c r="BE2265" i="2"/>
  <c r="BE2465" i="2"/>
  <c r="BE2471" i="2"/>
  <c r="F91" i="2"/>
  <c r="BE155" i="2"/>
  <c r="BE216" i="2"/>
  <c r="BE269" i="2"/>
  <c r="BE343" i="2"/>
  <c r="BE390" i="2"/>
  <c r="BE435" i="2"/>
  <c r="BE457" i="2"/>
  <c r="BE478" i="2"/>
  <c r="BE612" i="2"/>
  <c r="BE972" i="2"/>
  <c r="BE1141" i="2"/>
  <c r="BE1267" i="2"/>
  <c r="BE1293" i="2"/>
  <c r="BE1391" i="2"/>
  <c r="BE1396" i="2"/>
  <c r="BE1517" i="2"/>
  <c r="BE1523" i="2"/>
  <c r="BE1532" i="2"/>
  <c r="BE1566" i="2"/>
  <c r="BE1573" i="2"/>
  <c r="BE1621" i="2"/>
  <c r="BE1625" i="2"/>
  <c r="BE1672" i="2"/>
  <c r="BE1879" i="2"/>
  <c r="BE1913" i="2"/>
  <c r="BE1921" i="2"/>
  <c r="BE1939" i="2"/>
  <c r="BE1947" i="2"/>
  <c r="BE1975" i="2"/>
  <c r="BE1979" i="2"/>
  <c r="BE2009" i="2"/>
  <c r="BE2026" i="2"/>
  <c r="BE2033" i="2"/>
  <c r="BE2070" i="2"/>
  <c r="BE2125" i="2"/>
  <c r="BE2158" i="2"/>
  <c r="BE2159" i="2"/>
  <c r="BE2192" i="2"/>
  <c r="BE2210" i="2"/>
  <c r="BE2278" i="2"/>
  <c r="BE2398" i="2"/>
  <c r="BE2412" i="2"/>
  <c r="BE2454" i="2"/>
  <c r="BE2476" i="2"/>
  <c r="BE2477" i="2"/>
  <c r="BE2478" i="2"/>
  <c r="BE164" i="2"/>
  <c r="BE323" i="2"/>
  <c r="BE338" i="2"/>
  <c r="BE360" i="2"/>
  <c r="BE386" i="2"/>
  <c r="BE393" i="2"/>
  <c r="BE415" i="2"/>
  <c r="BE505" i="2"/>
  <c r="BE579" i="2"/>
  <c r="BE587" i="2"/>
  <c r="BE594" i="2"/>
  <c r="BE616" i="2"/>
  <c r="BE971" i="2"/>
  <c r="BE992" i="2"/>
  <c r="BE1085" i="2"/>
  <c r="BE1233" i="2"/>
  <c r="BE1367" i="2"/>
  <c r="BE1377" i="2"/>
  <c r="BE1381" i="2"/>
  <c r="BE1443" i="2"/>
  <c r="BE1563" i="2"/>
  <c r="BE1564" i="2"/>
  <c r="BE1591" i="2"/>
  <c r="BE1602" i="2"/>
  <c r="BE1675" i="2"/>
  <c r="BE1756" i="2"/>
  <c r="BE1761" i="2"/>
  <c r="BE1884" i="2"/>
  <c r="BE1894" i="2"/>
  <c r="BE1925" i="2"/>
  <c r="BE1973" i="2"/>
  <c r="BE1998" i="2"/>
  <c r="BE2005" i="2"/>
  <c r="BE2040" i="2"/>
  <c r="BE2053" i="2"/>
  <c r="BE2145" i="2"/>
  <c r="BE2170" i="2"/>
  <c r="BE2183" i="2"/>
  <c r="BE2194" i="2"/>
  <c r="BE2292" i="2"/>
  <c r="BE2341" i="2"/>
  <c r="BE2352" i="2"/>
  <c r="BE2466" i="2"/>
  <c r="BE2470" i="2"/>
  <c r="BE2474" i="2"/>
  <c r="J89" i="2"/>
  <c r="BE233" i="2"/>
  <c r="BE283" i="2"/>
  <c r="BE301" i="2"/>
  <c r="BE470" i="2"/>
  <c r="BE494" i="2"/>
  <c r="BE509" i="2"/>
  <c r="BE540" i="2"/>
  <c r="BE611" i="2"/>
  <c r="BE636" i="2"/>
  <c r="BE704" i="2"/>
  <c r="BE820" i="2"/>
  <c r="BE936" i="2"/>
  <c r="BE1001" i="2"/>
  <c r="BE1010" i="2"/>
  <c r="BE1051" i="2"/>
  <c r="BE1089" i="2"/>
  <c r="BE1132" i="2"/>
  <c r="BE1140" i="2"/>
  <c r="BE1150" i="2"/>
  <c r="BE1411" i="2"/>
  <c r="BE1423" i="2"/>
  <c r="BE1438" i="2"/>
  <c r="BE1505" i="2"/>
  <c r="BE1641" i="2"/>
  <c r="BE1645" i="2"/>
  <c r="BE1656" i="2"/>
  <c r="BE1668" i="2"/>
  <c r="BE1751" i="2"/>
  <c r="BE1768" i="2"/>
  <c r="BE1778" i="2"/>
  <c r="BE1836" i="2"/>
  <c r="BE1872" i="2"/>
  <c r="BE1955" i="2"/>
  <c r="BE1960" i="2"/>
  <c r="BE2046" i="2"/>
  <c r="BE2069" i="2"/>
  <c r="BE2082" i="2"/>
  <c r="BE2092" i="2"/>
  <c r="BE2094" i="2"/>
  <c r="BE2102" i="2"/>
  <c r="BE2119" i="2"/>
  <c r="BE2154" i="2"/>
  <c r="BE2368" i="2"/>
  <c r="BE2383" i="2"/>
  <c r="BE2472" i="2"/>
  <c r="E142" i="2"/>
  <c r="BE191" i="2"/>
  <c r="BE315" i="2"/>
  <c r="BE348" i="2"/>
  <c r="BE599" i="2"/>
  <c r="BE605" i="2"/>
  <c r="BE693" i="2"/>
  <c r="BE937" i="2"/>
  <c r="BE938" i="2"/>
  <c r="BE976" i="2"/>
  <c r="BE1155" i="2"/>
  <c r="BE1251" i="2"/>
  <c r="BE1327" i="2"/>
  <c r="BE1403" i="2"/>
  <c r="BE1444" i="2"/>
  <c r="BE1489" i="2"/>
  <c r="BE1501" i="2"/>
  <c r="BE1543" i="2"/>
  <c r="BE1580" i="2"/>
  <c r="BE1597" i="2"/>
  <c r="BE1667" i="2"/>
  <c r="BE1696" i="2"/>
  <c r="BE1723" i="2"/>
  <c r="BE1739" i="2"/>
  <c r="BE1767" i="2"/>
  <c r="BE1794" i="2"/>
  <c r="BE1821" i="2"/>
  <c r="BE1888" i="2"/>
  <c r="BE1951" i="2"/>
  <c r="BE2019" i="2"/>
  <c r="BE2027" i="2"/>
  <c r="BE2143" i="2"/>
  <c r="BE2426" i="2"/>
  <c r="BE211" i="2"/>
  <c r="BE265" i="2"/>
  <c r="BE623" i="2"/>
  <c r="BE627" i="2"/>
  <c r="BE632" i="2"/>
  <c r="BE637" i="2"/>
  <c r="BE651" i="2"/>
  <c r="BE677" i="2"/>
  <c r="BE690" i="2"/>
  <c r="BE700" i="2"/>
  <c r="BE924" i="2"/>
  <c r="BE1173" i="2"/>
  <c r="BE1349" i="2"/>
  <c r="BE1384" i="2"/>
  <c r="BE1407" i="2"/>
  <c r="BE1694" i="2"/>
  <c r="BE1726" i="2"/>
  <c r="BE1729" i="2"/>
  <c r="BE1733" i="2"/>
  <c r="BE1736" i="2"/>
  <c r="BE1754" i="2"/>
  <c r="BE1818" i="2"/>
  <c r="BE1824" i="2"/>
  <c r="BE1829" i="2"/>
  <c r="BE1869" i="2"/>
  <c r="BE1880" i="2"/>
  <c r="BE1904" i="2"/>
  <c r="BE1991" i="2"/>
  <c r="BE2042" i="2"/>
  <c r="BE2071" i="2"/>
  <c r="BE2427" i="2"/>
  <c r="J92" i="2"/>
  <c r="BE159" i="2"/>
  <c r="BE436" i="2"/>
  <c r="BE500" i="2"/>
  <c r="BE683" i="2"/>
  <c r="BE715" i="2"/>
  <c r="BE716" i="2"/>
  <c r="BE985" i="2"/>
  <c r="BE1019" i="2"/>
  <c r="BE1054" i="2"/>
  <c r="BE1204" i="2"/>
  <c r="BE1263" i="2"/>
  <c r="BE1437" i="2"/>
  <c r="BE1456" i="2"/>
  <c r="BE1502" i="2"/>
  <c r="BE1536" i="2"/>
  <c r="BE1554" i="2"/>
  <c r="BE1585" i="2"/>
  <c r="BE1629" i="2"/>
  <c r="BE1636" i="2"/>
  <c r="BE1674" i="2"/>
  <c r="BE1679" i="2"/>
  <c r="BE1698" i="2"/>
  <c r="BE1710" i="2"/>
  <c r="BE1817" i="2"/>
  <c r="BE1910" i="2"/>
  <c r="BE1929" i="2"/>
  <c r="BE1974" i="2"/>
  <c r="BE1983" i="2"/>
  <c r="BE2008" i="2"/>
  <c r="BE2015" i="2"/>
  <c r="BE2039" i="2"/>
  <c r="BE2050" i="2"/>
  <c r="BE2061" i="2"/>
  <c r="BE2068" i="2"/>
  <c r="BE2086" i="2"/>
  <c r="BE2166" i="2"/>
  <c r="BE2252" i="2"/>
  <c r="BE2440" i="2"/>
  <c r="F34" i="2"/>
  <c r="BA95" i="1" s="1"/>
  <c r="F35" i="2"/>
  <c r="BB95" i="1" s="1"/>
  <c r="F37" i="2"/>
  <c r="BD95" i="1" s="1"/>
  <c r="J34" i="2"/>
  <c r="AW95" i="1" s="1"/>
  <c r="F36" i="2"/>
  <c r="BC95" i="1" s="1"/>
  <c r="F36" i="3"/>
  <c r="BC96" i="1"/>
  <c r="F35" i="3"/>
  <c r="BB96" i="1" s="1"/>
  <c r="F36" i="4"/>
  <c r="BC97" i="1" s="1"/>
  <c r="F37" i="5"/>
  <c r="BD98" i="1" s="1"/>
  <c r="J34" i="5"/>
  <c r="AW98" i="1"/>
  <c r="F35" i="6"/>
  <c r="BB99" i="1" s="1"/>
  <c r="J34" i="7"/>
  <c r="AW100" i="1"/>
  <c r="F37" i="7"/>
  <c r="BD100" i="1"/>
  <c r="F34" i="7"/>
  <c r="BA100" i="1"/>
  <c r="J34" i="3"/>
  <c r="AW96" i="1"/>
  <c r="F34" i="4"/>
  <c r="BA97" i="1"/>
  <c r="J34" i="4"/>
  <c r="AW97" i="1"/>
  <c r="F35" i="4"/>
  <c r="BB97" i="1"/>
  <c r="F35" i="5"/>
  <c r="BB98" i="1"/>
  <c r="F34" i="5"/>
  <c r="BA98" i="1"/>
  <c r="J34" i="6"/>
  <c r="AW99" i="1"/>
  <c r="F36" i="6"/>
  <c r="BC99" i="1"/>
  <c r="F36" i="7"/>
  <c r="BC100" i="1"/>
  <c r="F34" i="3"/>
  <c r="BA96" i="1"/>
  <c r="F37" i="3"/>
  <c r="BD96" i="1"/>
  <c r="F37" i="4"/>
  <c r="BD97" i="1"/>
  <c r="F36" i="5"/>
  <c r="BC98" i="1"/>
  <c r="F34" i="6"/>
  <c r="BA99" i="1"/>
  <c r="F37" i="6"/>
  <c r="BD99" i="1"/>
  <c r="F35" i="7"/>
  <c r="BB100" i="1"/>
  <c r="BK122" i="5" l="1"/>
  <c r="J122" i="5" s="1"/>
  <c r="J30" i="5" s="1"/>
  <c r="AG98" i="1" s="1"/>
  <c r="AN98" i="1" s="1"/>
  <c r="R124" i="3"/>
  <c r="P1648" i="2"/>
  <c r="BK121" i="7"/>
  <c r="J121" i="7"/>
  <c r="J97" i="7" s="1"/>
  <c r="R1648" i="2"/>
  <c r="R122" i="5"/>
  <c r="T1648" i="2"/>
  <c r="T121" i="7"/>
  <c r="T120" i="7" s="1"/>
  <c r="T966" i="2"/>
  <c r="BK153" i="2"/>
  <c r="P124" i="3"/>
  <c r="AU96" i="1"/>
  <c r="BK1648" i="2"/>
  <c r="J1648" i="2"/>
  <c r="J116" i="2"/>
  <c r="T124" i="6"/>
  <c r="BK124" i="3"/>
  <c r="J124" i="3"/>
  <c r="P124" i="6"/>
  <c r="AU99" i="1"/>
  <c r="R121" i="7"/>
  <c r="R120" i="7"/>
  <c r="R153" i="2"/>
  <c r="R152" i="2" s="1"/>
  <c r="T122" i="5"/>
  <c r="T153" i="2"/>
  <c r="T152" i="2" s="1"/>
  <c r="P121" i="7"/>
  <c r="P120" i="7"/>
  <c r="AU100" i="1"/>
  <c r="R124" i="6"/>
  <c r="P122" i="5"/>
  <c r="AU98" i="1"/>
  <c r="T124" i="3"/>
  <c r="P966" i="2"/>
  <c r="P153" i="2"/>
  <c r="P152" i="2"/>
  <c r="AU95" i="1"/>
  <c r="J122" i="7"/>
  <c r="J98" i="7" s="1"/>
  <c r="BK124" i="6"/>
  <c r="J124" i="6"/>
  <c r="J119" i="4"/>
  <c r="J97" i="4"/>
  <c r="J33" i="3"/>
  <c r="AV96" i="1" s="1"/>
  <c r="AT96" i="1" s="1"/>
  <c r="F33" i="6"/>
  <c r="AZ99" i="1" s="1"/>
  <c r="J33" i="2"/>
  <c r="AV95" i="1" s="1"/>
  <c r="AT95" i="1" s="1"/>
  <c r="J33" i="6"/>
  <c r="AV99" i="1" s="1"/>
  <c r="AT99" i="1" s="1"/>
  <c r="F33" i="3"/>
  <c r="AZ96" i="1" s="1"/>
  <c r="J30" i="6"/>
  <c r="AG99" i="1"/>
  <c r="BC94" i="1"/>
  <c r="W32" i="1"/>
  <c r="BA94" i="1"/>
  <c r="AW94" i="1"/>
  <c r="AK30" i="1" s="1"/>
  <c r="BB94" i="1"/>
  <c r="W31" i="1"/>
  <c r="BD94" i="1"/>
  <c r="W33" i="1"/>
  <c r="J30" i="3"/>
  <c r="AG96" i="1" s="1"/>
  <c r="F33" i="4"/>
  <c r="AZ97" i="1" s="1"/>
  <c r="J30" i="4"/>
  <c r="AG97" i="1"/>
  <c r="J33" i="5"/>
  <c r="AV98" i="1"/>
  <c r="AT98" i="1"/>
  <c r="J33" i="7"/>
  <c r="AV100" i="1" s="1"/>
  <c r="AT100" i="1" s="1"/>
  <c r="F33" i="2"/>
  <c r="AZ95" i="1" s="1"/>
  <c r="J33" i="4"/>
  <c r="AV97" i="1"/>
  <c r="AT97" i="1" s="1"/>
  <c r="F33" i="5"/>
  <c r="AZ98" i="1" s="1"/>
  <c r="F33" i="7"/>
  <c r="AZ100" i="1"/>
  <c r="J96" i="5" l="1"/>
  <c r="BK152" i="2"/>
  <c r="J152" i="2"/>
  <c r="J96" i="2" s="1"/>
  <c r="BK120" i="7"/>
  <c r="J120" i="7"/>
  <c r="J30" i="7" s="1"/>
  <c r="AG100" i="1" s="1"/>
  <c r="J96" i="3"/>
  <c r="J153" i="2"/>
  <c r="J97" i="2" s="1"/>
  <c r="AN99" i="1"/>
  <c r="J96" i="6"/>
  <c r="J39" i="6"/>
  <c r="AN97" i="1"/>
  <c r="J39" i="5"/>
  <c r="J39" i="4"/>
  <c r="J39" i="3"/>
  <c r="AN96" i="1"/>
  <c r="AZ94" i="1"/>
  <c r="W29" i="1" s="1"/>
  <c r="AU94" i="1"/>
  <c r="AX94" i="1"/>
  <c r="W30" i="1"/>
  <c r="AY94" i="1"/>
  <c r="J39" i="7" l="1"/>
  <c r="J96" i="7"/>
  <c r="AN100" i="1"/>
  <c r="AV94" i="1"/>
  <c r="AK29" i="1" s="1"/>
  <c r="J30" i="2"/>
  <c r="AG95" i="1" s="1"/>
  <c r="J39" i="2" l="1"/>
  <c r="AN95" i="1"/>
  <c r="AG94" i="1"/>
  <c r="AT94" i="1"/>
  <c r="AN94" i="1" l="1"/>
  <c r="AK26" i="1"/>
  <c r="AK35" i="1" l="1"/>
</calcChain>
</file>

<file path=xl/sharedStrings.xml><?xml version="1.0" encoding="utf-8"?>
<sst xmlns="http://schemas.openxmlformats.org/spreadsheetml/2006/main" count="30043" uniqueCount="3217">
  <si>
    <t>Export Komplet</t>
  </si>
  <si>
    <t/>
  </si>
  <si>
    <t>2.0</t>
  </si>
  <si>
    <t>ZAMOK</t>
  </si>
  <si>
    <t>False</t>
  </si>
  <si>
    <t>{d364112f-d833-4dd0-b723-6cf008c3b684}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</si>
  <si>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</si>
  <si>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</si>
  <si>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</si>
  <si>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</si>
  <si>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</si>
  <si>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</si>
  <si>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</si>
  <si>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</si>
  <si>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</si>
  <si>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</si>
  <si>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</si>
  <si>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MR2023-1306(2) - Stavební úpravy objektu klubovny II verze-I oprava</t>
  </si>
  <si>
    <t>KSO:</t>
  </si>
  <si>
    <t>CC-CZ:</t>
  </si>
  <si>
    <t>Místo:</t>
  </si>
  <si>
    <t xml:space="preserve"> </t>
  </si>
  <si>
    <t>Datum:</t>
  </si>
  <si>
    <t>14. 8. 2023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</si>
  <si>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</si>
  <si>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</si>
  <si>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</si>
  <si>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</si>
  <si>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</si>
  <si>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</si>
  <si>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</si>
  <si>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</si>
  <si>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</si>
  <si>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</si>
  <si>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</si>
  <si>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</si>
  <si>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</si>
  <si>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</si>
  <si>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</si>
  <si>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</si>
  <si>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</si>
  <si>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</si>
  <si>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</si>
  <si>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</si>
  <si>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</si>
  <si>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</si>
  <si>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</si>
  <si>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</si>
  <si>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</si>
  <si>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</si>
  <si>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</si>
  <si>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</si>
  <si>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</si>
  <si>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</si>
  <si>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</si>
  <si>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</si>
  <si>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</si>
  <si>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</si>
  <si>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</si>
  <si>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</si>
  <si>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</si>
  <si>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</si>
  <si>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</si>
  <si>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</si>
  <si>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</si>
  <si>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</si>
  <si>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</si>
  <si>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</si>
  <si>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</si>
  <si>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</si>
  <si>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</si>
  <si>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</si>
  <si>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</si>
  <si>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</si>
  <si>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</si>
  <si>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</si>
  <si>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</si>
  <si>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MR 2023-1306-1</t>
  </si>
  <si>
    <t>D.1.1 -D...</t>
  </si>
  <si>
    <t>STA</t>
  </si>
  <si>
    <t>1</t>
  </si>
  <si>
    <t>{8b2b9884-3a49-4c34-aa9d-95f055a06c03}</t>
  </si>
  <si>
    <t>2</t>
  </si>
  <si>
    <t>D1.4.1. ZTI</t>
  </si>
  <si>
    <t>{0210d44d-7a95-4f3b-925e-b9bc4a0434f8}</t>
  </si>
  <si>
    <t>D.1.4.2Vzduchotechnika</t>
  </si>
  <si>
    <t>{9c6e9a26-9c96-40fe-95cc-2d5347825f4d}</t>
  </si>
  <si>
    <t>3</t>
  </si>
  <si>
    <t>D1.4.4.b  Vytápění</t>
  </si>
  <si>
    <t>{477ef42c-9c56-4677-b7fe-00a8b4ecac92}</t>
  </si>
  <si>
    <t>4</t>
  </si>
  <si>
    <t>D1.4.4 Elektroinstalace</t>
  </si>
  <si>
    <t>{fb25bca9-46de-4a6f-b6d1-875e2ec330b4}</t>
  </si>
  <si>
    <t>VRN</t>
  </si>
  <si>
    <t>Vedlejší  rozpočtov...</t>
  </si>
  <si>
    <t>{232e77d5-d19e-448a-94fb-8577f5b1f1b7}</t>
  </si>
  <si>
    <t>KRYCÍ LIST SOUPISU PRACÍ</t>
  </si>
  <si>
    <t>Objekt:</t>
  </si>
  <si>
    <t>MR 2023-1306-1 - D.1.1 -D...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</si>
  <si>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</si>
  <si>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</si>
  <si>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</si>
  <si>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</si>
  <si>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</si>
  <si>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</si>
  <si>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10 - Zemní práce</t>
  </si>
  <si>
    <t xml:space="preserve">    27 - Zakládání - základy</t>
  </si>
  <si>
    <t xml:space="preserve">    3 - Svislé a kompletní konstrukce</t>
  </si>
  <si>
    <t xml:space="preserve">    31 - Zdi pozemních staveb</t>
  </si>
  <si>
    <t xml:space="preserve">    34 - Stěny a příčky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</si>
  <si>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</si>
  <si>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</si>
  <si>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</si>
  <si>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</si>
  <si>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</si>
  <si>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  63 - Podlahy a podlahové konstrukce</t>
  </si>
  <si>
    <t xml:space="preserve">      96 - Bourání konstrukcí</t>
  </si>
  <si>
    <t xml:space="preserve">      94 - Lešení a stavební výtahy</t>
  </si>
  <si>
    <t xml:space="preserve">    9 - Ostatní konstrukce a práce, bourání</t>
  </si>
  <si>
    <t xml:space="preserve">    95 - Různé dokončovací konstrukce a práce pozemních staveb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</si>
  <si>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</si>
  <si>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</si>
  <si>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</si>
  <si>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</si>
  <si>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</si>
  <si>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</si>
  <si>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</si>
  <si>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</si>
  <si>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</si>
  <si>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</si>
  <si>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</si>
  <si>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</si>
  <si>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</si>
  <si>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</si>
  <si>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</si>
  <si>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</si>
  <si>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</si>
  <si>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</si>
  <si>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</si>
  <si>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</si>
  <si>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</si>
  <si>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</si>
  <si>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</si>
  <si>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</si>
  <si>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</si>
  <si>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</si>
  <si>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</si>
  <si>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</si>
  <si>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</si>
  <si>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</si>
  <si>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</si>
  <si>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</si>
  <si>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</si>
  <si>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</si>
  <si>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</si>
  <si>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</si>
  <si>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10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</si>
  <si>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</si>
  <si>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</si>
  <si>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</si>
  <si>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</si>
  <si>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</si>
  <si>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VV</t>
  </si>
  <si>
    <t>"u stávajícího základu"</t>
  </si>
  <si>
    <t>(0,700*0,700)/2*7,755</t>
  </si>
  <si>
    <t>Součet</t>
  </si>
  <si>
    <t>132251251</t>
  </si>
  <si>
    <t>Hloubení nezapažených rýh šířky přes 800 do 2 000 mm strojně s urovnáním dna do předepsaného profilu a spádu v hornině třídy těžitelnosti I skupiny 3 do 20 m3</t>
  </si>
  <si>
    <t>"č.m.101, nový základ"</t>
  </si>
  <si>
    <t>((2,320+0,90)/2*(7,755+1,74))*0,700</t>
  </si>
  <si>
    <t>Mezisoučet</t>
  </si>
  <si>
    <t>139751101</t>
  </si>
  <si>
    <t>Vykopávka v uzavřených prostorech ručně v hornině třídy těžitelnosti I skupiny 1 až 3</t>
  </si>
  <si>
    <t>6</t>
  </si>
  <si>
    <t>"D.1.1; 01_Bourací výkresy - půdorysy"</t>
  </si>
  <si>
    <t>"D.1.1; 02_Bourací výkresy - řezy"</t>
  </si>
  <si>
    <t>"D.1.1; 03_Bourací výkresy - pohledy"</t>
  </si>
  <si>
    <t>"od -0,100m na -0,300m"</t>
  </si>
  <si>
    <t>"č.m. 102+105+113+114+115 (102)"</t>
  </si>
  <si>
    <t>((3,225-0,225*2)*(10,30-0,30*2))*0,20</t>
  </si>
  <si>
    <t>"č.m. 103 (120+121+122+123+124+125)"</t>
  </si>
  <si>
    <t>((5,875-0,30-0,225)*(4,00-0,30-0,125))*0,20</t>
  </si>
  <si>
    <t>"č.m. 104"</t>
  </si>
  <si>
    <t>((2,00-0,225)*(2,00-0,225))*0,20</t>
  </si>
  <si>
    <t>"č.m. 108"</t>
  </si>
  <si>
    <t>((3,60-0,225-0,30)*(5,95-0,225-0,30))*0,20</t>
  </si>
  <si>
    <t>"č.m. 102, základ pro schodiště"</t>
  </si>
  <si>
    <t>"od -0,300m na -0,800m"</t>
  </si>
  <si>
    <t>((0,300+0,60*2)*1,300)*0,50</t>
  </si>
  <si>
    <t>"od -0,800m na -0,900m"</t>
  </si>
  <si>
    <t>(0,300*1,30)*0,10</t>
  </si>
  <si>
    <t>"č.m.118, základ pod komín"</t>
  </si>
  <si>
    <t>"od -0,300m na -1,00m"</t>
  </si>
  <si>
    <t>(0,70/3*(1,50*1,00+sqrt(1,50*1,00*0,45*0,45)+0,45*0,45))</t>
  </si>
  <si>
    <t>Na kotu -0,47 míst (117,118,120-125,)107</t>
  </si>
  <si>
    <t>(7,95+7,44+6,68+2,36+3,97+2,21*3,97+2,21+17,85)*0,47</t>
  </si>
  <si>
    <t>174111101</t>
  </si>
  <si>
    <t>Zásyp sypaninou z jakékoliv horniny ručně s uložením výkopku ve vrstvách se zhutněním jam, šachet, rýh nebo kolem objektů v těchto vykopávkách</t>
  </si>
  <si>
    <t>8</t>
  </si>
  <si>
    <t>"od -0,300m na -1,000m"</t>
  </si>
  <si>
    <t>"vytlačený objem"</t>
  </si>
  <si>
    <t>-(0,680*(7,755+1,74))*0,70</t>
  </si>
  <si>
    <t>vytlačený objem</t>
  </si>
  <si>
    <t>-(7,95+7,44+6,68+2,36+3,97+2,21+3,97+2,21+17,85)*0,2</t>
  </si>
  <si>
    <t>5</t>
  </si>
  <si>
    <t>174111102</t>
  </si>
  <si>
    <t>Zásyp sypaninou z jakékoliv horniny ručně s uložením výkopku ve vrstvách se zhutněním v uzavřených prostorách s urovnáním povrchu zásypu</t>
  </si>
  <si>
    <t>, základ pro schodiště"</t>
  </si>
  <si>
    <t>-(0,300*1,30)*0,50</t>
  </si>
  <si>
    <t>, základ pod komín"</t>
  </si>
  <si>
    <t>-(0,45*0,45)*0,50</t>
  </si>
  <si>
    <t>181911102</t>
  </si>
  <si>
    <t>Úprava pláně vyrovnáním výškových rozdílů ručně v hornině třídy těžitelnosti I skupiny 1 a 2 se zhutněním</t>
  </si>
  <si>
    <t>m2</t>
  </si>
  <si>
    <t>12</t>
  </si>
  <si>
    <t>1,660*25,160</t>
  </si>
  <si>
    <t>, nový základ"</t>
  </si>
  <si>
    <t>(7,755+1,740)*1,20</t>
  </si>
  <si>
    <t>7</t>
  </si>
  <si>
    <t>R -18125-1</t>
  </si>
  <si>
    <t>Výkop a zpětná uprava ZTI  (ruční výkop)</t>
  </si>
  <si>
    <t>soub</t>
  </si>
  <si>
    <t>909879387</t>
  </si>
  <si>
    <t>27</t>
  </si>
  <si>
    <t>Zakládání - základy</t>
  </si>
  <si>
    <t>213141111</t>
  </si>
  <si>
    <t>Zřízení vrstvy z geotextilie filtrační, separační, odvodňovací, ochranné, výztužné nebo protierozní v rovině nebo ve sklonu do 1:5, šířky do 3 m</t>
  </si>
  <si>
    <t>14</t>
  </si>
  <si>
    <t>"na -0,100m; -0,300m"</t>
  </si>
  <si>
    <t>"č.m. 101"</t>
  </si>
  <si>
    <t>7,755*(2,610-0,15)+(3,225-0,15)*1,740</t>
  </si>
  <si>
    <t>"č.m. 102"</t>
  </si>
  <si>
    <t>(3,225-0,225*2)*(10,30-0,30*2)</t>
  </si>
  <si>
    <t>"č.m. 120+121+122+123+124+125"</t>
  </si>
  <si>
    <t>(5,875-0,30-0,225)*(4,00-0,30-0,125)</t>
  </si>
  <si>
    <t>(2,00-0,225)*(2,00-0,225)</t>
  </si>
  <si>
    <t>(3,60-0,225-0,30)*(5,95-0,225-0,30)</t>
  </si>
  <si>
    <t>15,2</t>
  </si>
  <si>
    <t>105,505"druhá vrstva"</t>
  </si>
  <si>
    <t>9</t>
  </si>
  <si>
    <t>213141131</t>
  </si>
  <si>
    <t>Zřízení vrstvy z geotextilie filtrační, separační, odvodňovací, ochranné, výztužné nebo protierozní ve sklonu přes 1:2 do 1:1, šířky do 3 m</t>
  </si>
  <si>
    <t>16</t>
  </si>
  <si>
    <t>"1NP; Skladba_S1"</t>
  </si>
  <si>
    <t xml:space="preserve">"na -0,300m" </t>
  </si>
  <si>
    <t>"D.1.1; 11_Půdorys 1NP"</t>
  </si>
  <si>
    <t>"D.1.1; 13, 14, 15,16, 17 - Řezy"</t>
  </si>
  <si>
    <t>"-------------------------------------------"</t>
  </si>
  <si>
    <t>(7,755+4,20+1,74)*2*0,20</t>
  </si>
  <si>
    <t>((3,225-0,225*2)+(10,30-0,30*2))*2*0,20</t>
  </si>
  <si>
    <t>(((2,00-0,225)*2)*0,20+2,00*2)*0,20</t>
  </si>
  <si>
    <t>((3,60-0,225-0,30)+(5,95-0,225-0,30))*2*0,20</t>
  </si>
  <si>
    <t>((5,875-0,30-0,225)+(4,00-0,30-0,125))*2*0,20</t>
  </si>
  <si>
    <t>"od -0,05m na -0,100m"</t>
  </si>
  <si>
    <t>(7,755+4,35+0,30)*2*0,05</t>
  </si>
  <si>
    <t>(10,300+3,225+0,60+0,55)*2*0,05</t>
  </si>
  <si>
    <t>"č.m.104"</t>
  </si>
  <si>
    <t>(2,00*4)*0,05</t>
  </si>
  <si>
    <t>(5,95+3,60+0,35)*2*0,05</t>
  </si>
  <si>
    <t>(5,875+4,00)*2*0,05</t>
  </si>
  <si>
    <t>M</t>
  </si>
  <si>
    <t>69311081</t>
  </si>
  <si>
    <t>geotextilie netkaná separační, ochranná, filtrační, drenážní PES 300g/m2</t>
  </si>
  <si>
    <t>18</t>
  </si>
  <si>
    <t>ztratné 10 %</t>
  </si>
  <si>
    <t>(211,01+23,467)*1,1</t>
  </si>
  <si>
    <t>11</t>
  </si>
  <si>
    <t>271542211</t>
  </si>
  <si>
    <t>Podsyp pod základové konstrukce se zhutněním a urovnáním povrchu ze štěrkodrtě netříděné</t>
  </si>
  <si>
    <t>20</t>
  </si>
  <si>
    <t>"1NP, č.m.101; od -0,100m na -0,200m"</t>
  </si>
  <si>
    <t>((7,755-0,2*2)*(2,61-0,2*0,23))*0,10</t>
  </si>
  <si>
    <t>((3,235-0,2-0,23)*(1,74-0,23))*0,10</t>
  </si>
  <si>
    <t>"1NP, č.m.101; od -1,000m na -1,100m"</t>
  </si>
  <si>
    <t>"pod základ nové zdi"</t>
  </si>
  <si>
    <t>(3,785+1,74+3,970)*0,680*0,100</t>
  </si>
  <si>
    <t>"1NP, č.m.102; od -0,800m na -0,900m"</t>
  </si>
  <si>
    <t>"pod základ schodiště"</t>
  </si>
  <si>
    <t>(0,300*1,200)*0,100</t>
  </si>
  <si>
    <t>"1NP, č.m.118; od -0,100m na -0,800m"</t>
  </si>
  <si>
    <t>"pod nový komín"</t>
  </si>
  <si>
    <t>(0,650*0,550)*0,10</t>
  </si>
  <si>
    <t>271922223</t>
  </si>
  <si>
    <t>Podsyp pod základové konstrukce se zhutněním a urovnáním povrchu z recyklátu skleněného (z pěnového skla)</t>
  </si>
  <si>
    <t>22</t>
  </si>
  <si>
    <t>"od -0,050m na -0,100m"</t>
  </si>
  <si>
    <t>"mísr 101 "25,42*0,2</t>
  </si>
  <si>
    <t>"míst 106 "17,85*0,2</t>
  </si>
  <si>
    <t>"míst 106 ,1,7 ,108 ,109</t>
  </si>
  <si>
    <t>(17,85+17,85+22,94+13,21)*0,2</t>
  </si>
  <si>
    <t>"míst 115 "18,76*0,2</t>
  </si>
  <si>
    <t>"míst 119 "18,88*0,2</t>
  </si>
  <si>
    <t>13</t>
  </si>
  <si>
    <t>274313611</t>
  </si>
  <si>
    <t>Základy z betonu prostého pasy betonu kamenem neprokládaného tř. C 16/20</t>
  </si>
  <si>
    <t>24</t>
  </si>
  <si>
    <t>"pod novými zděnými příčkami"</t>
  </si>
  <si>
    <t>"1NP_120+121+122+123+124+125"</t>
  </si>
  <si>
    <t>"od -0,050m na -1,00m"</t>
  </si>
  <si>
    <t>(5,875*0,300)*0,05</t>
  </si>
  <si>
    <t>((5,875-0,225-0,300)*0,300)*0,20</t>
  </si>
  <si>
    <t>((5,875-0,225-0,300)*0,300)*(0,95-0,25)*1,035</t>
  </si>
  <si>
    <t>(1,60*0,30)*0,05</t>
  </si>
  <si>
    <t>((1,60-0,30-0,10)*0,30)*0,20</t>
  </si>
  <si>
    <t>((1,60-0,30-0,10)*0,30)*(0,95-0,25)*1,035</t>
  </si>
  <si>
    <t>((2,30*0,300)*0,05)*3</t>
  </si>
  <si>
    <t>(((2,30-0,125-0,10)*0,30)*0,20)*3</t>
  </si>
  <si>
    <t>(((2,30-0,125-0,10)*0,30)*(0,95-0,25)*1,035)*3</t>
  </si>
  <si>
    <t>274321511</t>
  </si>
  <si>
    <t>Základy z betonu železového (bez výztuže) pasy z betonu bez zvláštních nároků na prostředí tř. C 25/30</t>
  </si>
  <si>
    <t>26</t>
  </si>
  <si>
    <t>_Půdorys 1NP"</t>
  </si>
  <si>
    <t>Příčný řez schodištěm A"</t>
  </si>
  <si>
    <t>"1NP, č.m.101; od -0,100m na -1,000m"</t>
  </si>
  <si>
    <t>(7,755+1,74)*0,60*0,900</t>
  </si>
  <si>
    <t>"1NP, č.m.102; od -0,200m na -0,800m"</t>
  </si>
  <si>
    <t>(1,30*0,30)*0,80</t>
  </si>
  <si>
    <t>274351121</t>
  </si>
  <si>
    <t>Bednění základů pasů rovné zřízení</t>
  </si>
  <si>
    <t>28</t>
  </si>
  <si>
    <t>"od -0,050m na -0,300m"</t>
  </si>
  <si>
    <t>(5,875*0,05)*2</t>
  </si>
  <si>
    <t>(5,875-0,225-0,300)*0,20*2</t>
  </si>
  <si>
    <t>(1,60*0,05)*2</t>
  </si>
  <si>
    <t>(1,60-0,30-0,10)*0,20*2</t>
  </si>
  <si>
    <t>((2,30*0,05)*2)*3</t>
  </si>
  <si>
    <t>((2,30-0,125-0,10)*0,25*2)*3</t>
  </si>
  <si>
    <t>(5,127/0,600)*2</t>
  </si>
  <si>
    <t>(0,312/0,300)*2</t>
  </si>
  <si>
    <t>274351122</t>
  </si>
  <si>
    <t>Bednění základů pasů rovné odstranění</t>
  </si>
  <si>
    <t>30</t>
  </si>
  <si>
    <t>17</t>
  </si>
  <si>
    <t>274361821</t>
  </si>
  <si>
    <t>Výztuž základů pasů z betonářské oceli 10 505 (R) nebo BSt 500</t>
  </si>
  <si>
    <t>t</t>
  </si>
  <si>
    <t>32</t>
  </si>
  <si>
    <t>"předpoklad 120kg/m3 objemu betonu"</t>
  </si>
  <si>
    <t>5,439*0,120</t>
  </si>
  <si>
    <t>275321511</t>
  </si>
  <si>
    <t>Základy z betonu železového (bez výztuže) patky z betonu bez zvláštních nároků na prostředí tř. C 25/30</t>
  </si>
  <si>
    <t>34</t>
  </si>
  <si>
    <t>(0,650*0,550)*0,7500</t>
  </si>
  <si>
    <t>19</t>
  </si>
  <si>
    <t>275351121</t>
  </si>
  <si>
    <t>Bednění základů patek zřízení</t>
  </si>
  <si>
    <t>36</t>
  </si>
  <si>
    <t>(0,55*2+0,65)*0,70</t>
  </si>
  <si>
    <t>275351122</t>
  </si>
  <si>
    <t>Bednění základů patek odstranění</t>
  </si>
  <si>
    <t>38</t>
  </si>
  <si>
    <t>275362021</t>
  </si>
  <si>
    <t>Výztuž základů patek ze svařovaných sítí z drátů typu KARI</t>
  </si>
  <si>
    <t>40</t>
  </si>
  <si>
    <t>"předpoklad KARI 8/100x8/100= 7,99kg/m2; 3x2m = 6m2 = 47,940kg/kus"</t>
  </si>
  <si>
    <t>"(0,65*0,55+0,55*0,70+0,65*0,70)*2 = 2,395m2"</t>
  </si>
  <si>
    <t>47,940*1*0,001</t>
  </si>
  <si>
    <t>Svislé a kompletní konstrukce</t>
  </si>
  <si>
    <t>310239411</t>
  </si>
  <si>
    <t>Zazdívka otvorů ve zdivu nadzákladovém cihlami pálenými plochy přes 1 m2 do 4 m2 na maltu cementovou</t>
  </si>
  <si>
    <t>42</t>
  </si>
  <si>
    <t>"míst 111 "0,55*1,05*2</t>
  </si>
  <si>
    <t>"míst 108 "0,75*2*0,55</t>
  </si>
  <si>
    <t>0,51*2*0,55</t>
  </si>
  <si>
    <t>0,75*2*0,55</t>
  </si>
  <si>
    <t>"míst 107 "1,05*1,5*0,55</t>
  </si>
  <si>
    <t>1*2*0,55</t>
  </si>
  <si>
    <t>"míst 104 "1,15*0,35*2</t>
  </si>
  <si>
    <t>"míst 103 "0,7*0,7*2</t>
  </si>
  <si>
    <t>"míst 118 "1,6*0,35*2</t>
  </si>
  <si>
    <t>"míst 116 "0,7*0,5*2</t>
  </si>
  <si>
    <t>23</t>
  </si>
  <si>
    <t>317941123</t>
  </si>
  <si>
    <t>Osazování ocelových válcovaných nosníků na zdivu I nebo IE nebo U nebo UE nebo L č. 14 až 22 nebo výšky do 220 mm</t>
  </si>
  <si>
    <t>44</t>
  </si>
  <si>
    <t>statika výkres 03 IPE 140</t>
  </si>
  <si>
    <t>"P1 "(6*3*1,4)*52*0,001</t>
  </si>
  <si>
    <t>"P2 "(1*4*2,1)*52*0,001</t>
  </si>
  <si>
    <t>"P3 "(2*2*1,55)*52*0,001</t>
  </si>
  <si>
    <t>"P4"(1*4*1,2)*52*0,001</t>
  </si>
  <si>
    <t>"P5 "(1*4*2)*52*0,001</t>
  </si>
  <si>
    <t>"P6 "(3*3*1,2)*52*0,001</t>
  </si>
  <si>
    <t>"P7 "(4*4*1,9)*52*0,001</t>
  </si>
  <si>
    <t>"P8 "(2*3*1,2)*52*0,001</t>
  </si>
  <si>
    <t>"P9 "(1*3*1,5)*52*0,001</t>
  </si>
  <si>
    <t xml:space="preserve">HEA </t>
  </si>
  <si>
    <t>13010746</t>
  </si>
  <si>
    <t>ocel profilová jakost S235JR (11 375) průřez IPE 140</t>
  </si>
  <si>
    <t>46</t>
  </si>
  <si>
    <t>5,486*1,1</t>
  </si>
  <si>
    <t>25</t>
  </si>
  <si>
    <t>34569-2</t>
  </si>
  <si>
    <t>D+ M odvětrání podlahy  drenážním potrubím KG 110 mm ,včetně zaparevní )</t>
  </si>
  <si>
    <t>komp</t>
  </si>
  <si>
    <t>-2122039282</t>
  </si>
  <si>
    <t>dle půdorysu 1 NP</t>
  </si>
  <si>
    <t>346244381</t>
  </si>
  <si>
    <t>Plentování ocelových válcovaných nosníků jednostranné cihlami na maltu, výška stojiny do 200 mm</t>
  </si>
  <si>
    <t>48</t>
  </si>
  <si>
    <t>6*0,14*1,4*2</t>
  </si>
  <si>
    <t>1*0,14*2*2,1</t>
  </si>
  <si>
    <t>2*1,55*0,14*2</t>
  </si>
  <si>
    <t>1*0,14*1,7*2</t>
  </si>
  <si>
    <t>3*0,14*1,2*2</t>
  </si>
  <si>
    <t>4*0,14*1,9*2</t>
  </si>
  <si>
    <t>2*0,14*1,2*2</t>
  </si>
  <si>
    <t>1*0,14*1,5*2</t>
  </si>
  <si>
    <t>31</t>
  </si>
  <si>
    <t>Zdi pozemních staveb</t>
  </si>
  <si>
    <t>3112318PC</t>
  </si>
  <si>
    <t>Zdivo z cihel pálených nosné z cihel plných dl. 290 mm P 7 až 15, na maltu MC-20; D+M komplet</t>
  </si>
  <si>
    <t>50</t>
  </si>
  <si>
    <t>"č.m.102; od -0,100m na +3,070m"</t>
  </si>
  <si>
    <t>(2,890*3,170)*0,700</t>
  </si>
  <si>
    <t>-(0,500*0,900)*0,700</t>
  </si>
  <si>
    <t>-(1,800*2,250)*0,550</t>
  </si>
  <si>
    <t>(1,150*2,120)*0,350</t>
  </si>
  <si>
    <t>"č.m.117"</t>
  </si>
  <si>
    <t>(1,600*2,304)*0,350</t>
  </si>
  <si>
    <t>311235161</t>
  </si>
  <si>
    <t>Zdivo jednovrstvé z cihel děrovaných broušených na celoplošnou tenkovrstvou maltu, pevnost cihel přes P10 do P15, tl. zdiva 300 mm</t>
  </si>
  <si>
    <t>52</t>
  </si>
  <si>
    <t>"2NP, č.m.205; od -3,040m na +5,745m; +3,810m"</t>
  </si>
  <si>
    <t>(23,260+7,120)+8,660</t>
  </si>
  <si>
    <t>"2NP, č.m.206; od +2,890m na +5,745m; +3,715m"</t>
  </si>
  <si>
    <t>(22,860+5,880)+7,130</t>
  </si>
  <si>
    <t>29</t>
  </si>
  <si>
    <t>311235211</t>
  </si>
  <si>
    <t>Zdivo jednovrstvé z cihel děrovaných broušených na celoplošnou tenkovrstvou maltu, pevnost cihel do P10, tl. zdiva 440 mm</t>
  </si>
  <si>
    <t>54</t>
  </si>
  <si>
    <t>"1NP, č.m.101; od -0,100m na +3,070m"</t>
  </si>
  <si>
    <t>5,230+3,320</t>
  </si>
  <si>
    <t>3,480+0,950</t>
  </si>
  <si>
    <t>4,860+4,270</t>
  </si>
  <si>
    <t>"2NP, č.m.201; od -3,040m na +8,030m"</t>
  </si>
  <si>
    <t>"plocha digi"</t>
  </si>
  <si>
    <t>37,490+2,610</t>
  </si>
  <si>
    <t>"2NP, č.m.202; od -3,040m na +8,030m"</t>
  </si>
  <si>
    <t>36,910+3,150</t>
  </si>
  <si>
    <t>314236123</t>
  </si>
  <si>
    <t>Ukončení jednoprůduchového cihelného komínu komínovým návlekem jednoprůduchovým imitace omítnutí pro světlý průměr vložky 14, 16, 18, 20 cm, výšky 175 cm</t>
  </si>
  <si>
    <t>kus</t>
  </si>
  <si>
    <t>56</t>
  </si>
  <si>
    <t>314236145</t>
  </si>
  <si>
    <t>Ukončení jednoprůduchového cihelného komínu krycí deska obezděné nadstřešní části komínu jednoprůduchová</t>
  </si>
  <si>
    <t>58</t>
  </si>
  <si>
    <t>314236182</t>
  </si>
  <si>
    <t>Ukončení jednoprůduchového cihelného komínu komínovým límcem, světlý průměr vložky 16 cm</t>
  </si>
  <si>
    <t>60</t>
  </si>
  <si>
    <t>33</t>
  </si>
  <si>
    <t>314237202</t>
  </si>
  <si>
    <t>Komín jednoprůduchový cihelný s izolovanými nerezovými vložkami komínové těleso výšky 3 m z keramických broušených tvarovek, světlý průměr vložky 15 cm</t>
  </si>
  <si>
    <t>soubor</t>
  </si>
  <si>
    <t>62</t>
  </si>
  <si>
    <t>"od -0,100m na +6,500m"</t>
  </si>
  <si>
    <t>314237212</t>
  </si>
  <si>
    <t>Komín jednoprůduchový cihelný s izolovanými nerezovými vložkami komínové těleso výšky 3 m z keramických broušených tvarovek, světlý průměr vložky Příplatek k ceně za každý další i započatý metr výšky komínového tělesa přes 3 m, světlý průměr vložky 15 cm</t>
  </si>
  <si>
    <t>m</t>
  </si>
  <si>
    <t>64</t>
  </si>
  <si>
    <t>"6,60-3,00 = 3,60m"</t>
  </si>
  <si>
    <t>35</t>
  </si>
  <si>
    <t>314237232</t>
  </si>
  <si>
    <t>Komín jednoprůduchový cihelný s izolovanými nerezovými vložkami nadstřešní část komínového tělesa (komínová hlava) zděná z betonových prstenců jednoprůduchových bez větrací šachty včetně komínové vložky, světlý průměr vložky 15 cm</t>
  </si>
  <si>
    <t>66</t>
  </si>
  <si>
    <t>1,740</t>
  </si>
  <si>
    <t>317168051</t>
  </si>
  <si>
    <t>Překlady keramické vysoké osazené do maltového lože, šířky překladu 70 mm výšky 238 mm, délky 1000 mm</t>
  </si>
  <si>
    <t>68</t>
  </si>
  <si>
    <t>1*4</t>
  </si>
  <si>
    <t>_Půdorys 2NP"</t>
  </si>
  <si>
    <t>"Legenda systémových překladů"</t>
  </si>
  <si>
    <t>"PR1"</t>
  </si>
  <si>
    <t>37</t>
  </si>
  <si>
    <t>317168052</t>
  </si>
  <si>
    <t>Překlady keramické vysoké osazené do maltového lože, šířky překladu 70 mm výšky 238 mm, délky 1250 mm</t>
  </si>
  <si>
    <t>70</t>
  </si>
  <si>
    <t>"PR2"</t>
  </si>
  <si>
    <t>1*1</t>
  </si>
  <si>
    <t>"PR3"</t>
  </si>
  <si>
    <t>2*2</t>
  </si>
  <si>
    <t>"D.1.1; 12_Půdorys 2NP"</t>
  </si>
  <si>
    <t>317168057</t>
  </si>
  <si>
    <t>Překlady keramické vysoké osazené do maltového lože, šířky překladu 70 mm výšky 238 mm, délky 2500 mm</t>
  </si>
  <si>
    <t>72</t>
  </si>
  <si>
    <t>5*2</t>
  </si>
  <si>
    <t>Půdorys 2NP"</t>
  </si>
  <si>
    <t>39</t>
  </si>
  <si>
    <t>317998115</t>
  </si>
  <si>
    <t>Izolace tepelná mezi překlady z pěnového polystyrenu výšky 24 cm, tloušťky 100 mm</t>
  </si>
  <si>
    <t>74</t>
  </si>
  <si>
    <t>"PR4"</t>
  </si>
  <si>
    <t>2,500*2</t>
  </si>
  <si>
    <t>319202321</t>
  </si>
  <si>
    <t>Vyrovnání nerovného povrchu vnitřního i vnějšího zdiva přizděním, tl. přes 30 do 80 mm</t>
  </si>
  <si>
    <t>76</t>
  </si>
  <si>
    <t>_Příčný řez schodištěm A"</t>
  </si>
  <si>
    <t>"č.m.102; od -0,100m na +2,740m"</t>
  </si>
  <si>
    <t>0,150*2,84</t>
  </si>
  <si>
    <t>41</t>
  </si>
  <si>
    <t>319202331</t>
  </si>
  <si>
    <t>Vyrovnání nerovného povrchu vnitřního i vnějšího zdiva přizděním, tl. přes 80 do 150 mm</t>
  </si>
  <si>
    <t>78</t>
  </si>
  <si>
    <t>0,550*2,84</t>
  </si>
  <si>
    <t>340237212</t>
  </si>
  <si>
    <t>Zazdívka otvorů v příčkách nebo stěnách cihlami plnými pálenými plochy přes 0,09 m2 do 0,25 m2, tloušťky přes 100 mm</t>
  </si>
  <si>
    <t>80</t>
  </si>
  <si>
    <t>"pro vyvložkování stávajícího komína"</t>
  </si>
  <si>
    <t>1+1</t>
  </si>
  <si>
    <t>Stěny a příčky</t>
  </si>
  <si>
    <t>43</t>
  </si>
  <si>
    <t>342241161</t>
  </si>
  <si>
    <t>Příčky nebo přizdívky jednoduché z cihel nebo příčkovek pálených na maltu MVC nebo MC plných P7,5 až P15 dl. 290 mm (290x140x65 mm), tl. o tl. 65 mm</t>
  </si>
  <si>
    <t>82</t>
  </si>
  <si>
    <t>"1NP_112; +2,60m; +3,015m"</t>
  </si>
  <si>
    <t>2,80*(0,210+0,335)</t>
  </si>
  <si>
    <t>342244201</t>
  </si>
  <si>
    <t>Příčky jednoduché z cihel děrovaných broušených, na tenkovrstvou maltu, pevnost cihel do P15, tl. příčky 80 mm</t>
  </si>
  <si>
    <t>84</t>
  </si>
  <si>
    <t>"od -0,100m na +2,740m; plochy digi"</t>
  </si>
  <si>
    <t>"č.m.120"</t>
  </si>
  <si>
    <t>1,600*2,840-0,90*1,97</t>
  </si>
  <si>
    <t>"č.m.120+121"</t>
  </si>
  <si>
    <t>5,750*2,840-(0,70*1,97)*2</t>
  </si>
  <si>
    <t>"č.m.123"</t>
  </si>
  <si>
    <t>2,300*2,840-0,60*1,97</t>
  </si>
  <si>
    <t>"č.m.124"</t>
  </si>
  <si>
    <t>2,300*2,840</t>
  </si>
  <si>
    <t>"č.m.125"</t>
  </si>
  <si>
    <t>45</t>
  </si>
  <si>
    <t>342244221</t>
  </si>
  <si>
    <t>Příčky jednoduché z cihel děrovaných broušených, na tenkovrstvou maltu, pevnost cihel do P15, tl. příčky 140 mm</t>
  </si>
  <si>
    <t>86</t>
  </si>
  <si>
    <t>"2NP, od +3,040m na +8,030m, č.m. 202"</t>
  </si>
  <si>
    <t>9,650+16,230</t>
  </si>
  <si>
    <t>"2NP, od +3,040m na +5,514m, č.m. 203"</t>
  </si>
  <si>
    <t>3,340+24,070</t>
  </si>
  <si>
    <t>342291111</t>
  </si>
  <si>
    <t>Ukotvení příček polyuretanovou pěnou, tl. příčky do 100 mm</t>
  </si>
  <si>
    <t>88</t>
  </si>
  <si>
    <t>1,600</t>
  </si>
  <si>
    <t>5,750</t>
  </si>
  <si>
    <t>2,300</t>
  </si>
  <si>
    <t>47</t>
  </si>
  <si>
    <t>342291112</t>
  </si>
  <si>
    <t>Ukotvení příček polyuretanovou pěnou, tl. příčky přes 100 mm</t>
  </si>
  <si>
    <t>90</t>
  </si>
  <si>
    <t>"2NP_202"</t>
  </si>
  <si>
    <t>4,850</t>
  </si>
  <si>
    <t>"2NP_204"</t>
  </si>
  <si>
    <t>4,400</t>
  </si>
  <si>
    <t>342291121</t>
  </si>
  <si>
    <t>Ukotvení příček plochými kotvami, do konstrukce cihelné</t>
  </si>
  <si>
    <t>92</t>
  </si>
  <si>
    <t>49</t>
  </si>
  <si>
    <t>342291141</t>
  </si>
  <si>
    <t>Ukotvení příček expanzní maltou, tl. příčky do 100 mm</t>
  </si>
  <si>
    <t>94</t>
  </si>
  <si>
    <t>"podlaha"</t>
  </si>
  <si>
    <t>1,600-0,90</t>
  </si>
  <si>
    <t>5,750-0,70*2</t>
  </si>
  <si>
    <t>2,300-0,60</t>
  </si>
  <si>
    <t>342291143</t>
  </si>
  <si>
    <t>Ukotvení příček expanzní maltou, tl. příčky přes 100 mm</t>
  </si>
  <si>
    <t>96</t>
  </si>
  <si>
    <t>"2NP_201"</t>
  </si>
  <si>
    <t>(7,935+1,200)-0,80</t>
  </si>
  <si>
    <t>10,055-(0,55+0,80)</t>
  </si>
  <si>
    <t>Vodorovné konstrukce</t>
  </si>
  <si>
    <t>51</t>
  </si>
  <si>
    <t>411168346</t>
  </si>
  <si>
    <t>Stropy keramické z cihelných vložek MIAKO a keramobetonových nosníků bez nadbetonávky včetně zmonolitnění konstrukce mezi stropní keramické vložky z betonu C 20/25 při osové vzdálenosti nosníků 50 cm, z vložek výšky 25 cm (MIAKO 25/50 bez nadbetonávky), t</t>
  </si>
  <si>
    <t>98</t>
  </si>
  <si>
    <t>strop nad 1 NP</t>
  </si>
  <si>
    <t>5,675*(5,95+0,35+4)</t>
  </si>
  <si>
    <t>3,225*10,3</t>
  </si>
  <si>
    <t>5,95*10,3</t>
  </si>
  <si>
    <t>411168513.R</t>
  </si>
  <si>
    <t>Ztužující žebro (skrytý průvlak) ŽB pro strop MIAKO  dle PD</t>
  </si>
  <si>
    <t>1122100170</t>
  </si>
  <si>
    <t>53</t>
  </si>
  <si>
    <t>411321414</t>
  </si>
  <si>
    <t>Stropy z betonu železového (bez výztuže) stropů deskových, plochých střech, desek balkonových, desek hřibových stropů včetně hlavic hřibových sloupů tř. C 25/30</t>
  </si>
  <si>
    <t>100</t>
  </si>
  <si>
    <t>statika výkres 08</t>
  </si>
  <si>
    <t>"D2 "2,8</t>
  </si>
  <si>
    <t>"D1"9,3</t>
  </si>
  <si>
    <t>411351011</t>
  </si>
  <si>
    <t>Bednění stropních konstrukcí - bez podpěrné konstrukce desek tloušťky stropní desky přes 5 do 25 cm zřízení</t>
  </si>
  <si>
    <t>102</t>
  </si>
  <si>
    <t>"D2 "7,75*6,265</t>
  </si>
  <si>
    <t>"D1 "2,6*4,93</t>
  </si>
  <si>
    <t>"bednění na pohledový beton stropu</t>
  </si>
  <si>
    <t>152,95</t>
  </si>
  <si>
    <t>55</t>
  </si>
  <si>
    <t>411351012</t>
  </si>
  <si>
    <t>Bednění stropních konstrukcí - bez podpěrné konstrukce desek tloušťky stropní desky přes 5 do 25 cm odstranění</t>
  </si>
  <si>
    <t>104</t>
  </si>
  <si>
    <t>61,372</t>
  </si>
  <si>
    <t>"výkres statika 08</t>
  </si>
  <si>
    <t>411354313</t>
  </si>
  <si>
    <t>Zřízení podpěrné konstrukce stropů výšky do 4 m tl přes 15 do 25 cm</t>
  </si>
  <si>
    <t>888056634</t>
  </si>
  <si>
    <t>57</t>
  </si>
  <si>
    <t>411354314</t>
  </si>
  <si>
    <t>Odstranění podpěrné konstrukce stropů výšky do 4 m tl přes 15 do 25 cm</t>
  </si>
  <si>
    <t>947707146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</si>
  <si>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</si>
  <si>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</si>
  <si>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106</t>
  </si>
  <si>
    <t>1,21</t>
  </si>
  <si>
    <t>výztuž desek D1 + D2 předpoklad 100 kg + kari sitě</t>
  </si>
  <si>
    <t>59</t>
  </si>
  <si>
    <t>413941133</t>
  </si>
  <si>
    <t>Osazování ocelových válcovaných nosníků ve stropech HE-A nebo HE-B, výšky přes 120 do 220 mm</t>
  </si>
  <si>
    <t>108</t>
  </si>
  <si>
    <t>ocelové výměny výkres 03-HEA 220</t>
  </si>
  <si>
    <t>"OC 2 "4,45*100*0,001</t>
  </si>
  <si>
    <t>"OC4 "4,1*100*0,001</t>
  </si>
  <si>
    <t>"OC5 "4,1*100*0,001</t>
  </si>
  <si>
    <t>"OC 6 "5,26*100*0,001</t>
  </si>
  <si>
    <t>13010962</t>
  </si>
  <si>
    <t>ocel profilová jakost S235JR (11 375) průřez HEA 220</t>
  </si>
  <si>
    <t>110</t>
  </si>
  <si>
    <t>1,79*1,1</t>
  </si>
  <si>
    <t>61</t>
  </si>
  <si>
    <t>413941135- R</t>
  </si>
  <si>
    <t>Osazování ocelových válcovaných nosníků ve stropech HE-A nebo HE-B, výšky přes 220 mm</t>
  </si>
  <si>
    <t>112</t>
  </si>
  <si>
    <t>"OC1 "6,45*100*0,001</t>
  </si>
  <si>
    <t>"OC3 "6,65*100*0,001</t>
  </si>
  <si>
    <t xml:space="preserve"> V položce započítat včetně vasakání rýh a zapravení dle statiky</t>
  </si>
  <si>
    <t>13011001</t>
  </si>
  <si>
    <t>ocel profilová jakost S235JR (11 375) průřez HEA 300</t>
  </si>
  <si>
    <t>114</t>
  </si>
  <si>
    <t>HEA 300</t>
  </si>
  <si>
    <t>1,3*1,1</t>
  </si>
  <si>
    <t>63</t>
  </si>
  <si>
    <t>41725-1 R</t>
  </si>
  <si>
    <t xml:space="preserve">Obezdívka ztužujících věnců věncovkami (viz statika ) </t>
  </si>
  <si>
    <t>468354607</t>
  </si>
  <si>
    <t>417321414</t>
  </si>
  <si>
    <t>Ztužující pásy a věnce z betonu železového (bez výztuže) tř. C 20/25</t>
  </si>
  <si>
    <t>116</t>
  </si>
  <si>
    <t>věnce 1 NP výkres 04</t>
  </si>
  <si>
    <t>"V2 "0,65</t>
  </si>
  <si>
    <t>"V3 "1,65</t>
  </si>
  <si>
    <t>"V4 "0,5</t>
  </si>
  <si>
    <t>2 NP výkres 06</t>
  </si>
  <si>
    <t>"V5 "1,8</t>
  </si>
  <si>
    <t>"V6 "1,3</t>
  </si>
  <si>
    <t>"Věnec 1 -výkres 05 "36*0,53*0,45</t>
  </si>
  <si>
    <t>"věnec 2 "12*0,2*0,15</t>
  </si>
  <si>
    <t>"věnec 3 "42*0,4*0,22</t>
  </si>
  <si>
    <t>65</t>
  </si>
  <si>
    <t>417351115</t>
  </si>
  <si>
    <t>Bednění bočnic ztužujících pásů a věnců včetně vzpěr zřízení</t>
  </si>
  <si>
    <t>118</t>
  </si>
  <si>
    <t>"V2 "2*016*0,2</t>
  </si>
  <si>
    <t>"V3 "20,6*0,2*2</t>
  </si>
  <si>
    <t>"V4 "8,7*2*0,2</t>
  </si>
  <si>
    <t>2 NP</t>
  </si>
  <si>
    <t>"V5 "25,6*0,2*2</t>
  </si>
  <si>
    <t>"V6 "21*0,2*2</t>
  </si>
  <si>
    <t>1*0,53*36 "věnec 1"</t>
  </si>
  <si>
    <t>12*0,2*0,15"věnec 2</t>
  </si>
  <si>
    <t>42*0,4*0,22 "věnec 3 "</t>
  </si>
  <si>
    <t>417351116</t>
  </si>
  <si>
    <t>Bednění bočnic ztužujících pásů a věnců včetně vzpěr odstranění</t>
  </si>
  <si>
    <t>120</t>
  </si>
  <si>
    <t>67</t>
  </si>
  <si>
    <t>417361821</t>
  </si>
  <si>
    <t>Výztuž ztužujících pásů a věnců z betonářské oceli 10 505 (R) nebo BSt 500</t>
  </si>
  <si>
    <t>122</t>
  </si>
  <si>
    <t>výkres 04-1 NP</t>
  </si>
  <si>
    <t>0,379</t>
  </si>
  <si>
    <t>"2 NP výkre 05 "0,3176</t>
  </si>
  <si>
    <t>"výkres05 "1,727</t>
  </si>
  <si>
    <t>430321414</t>
  </si>
  <si>
    <t>Schodišťové konstrukce a rampy z betonu železového (bez výztuže) stupně, schodnice, ramena, podesty s nosníky tř. C 25/30</t>
  </si>
  <si>
    <t>124</t>
  </si>
  <si>
    <t>statika výkre 09</t>
  </si>
  <si>
    <t>16*0,184*0,3*1,2</t>
  </si>
  <si>
    <t>"podesta "0,18*1,2*5,35</t>
  </si>
  <si>
    <t>0,303*1,2*0,21</t>
  </si>
  <si>
    <t>1,2*0,3*0,21</t>
  </si>
  <si>
    <t>69</t>
  </si>
  <si>
    <t>430361821</t>
  </si>
  <si>
    <t>Výztuž schodišťových konstrukcí a ramp stupňů, schodnic, ramen, podest s nosníky z betonářské oceli 10 505 (R) nebo BSt 500</t>
  </si>
  <si>
    <t>126</t>
  </si>
  <si>
    <t>"výkres schodiště -statika "0,1370</t>
  </si>
  <si>
    <t>43125-16</t>
  </si>
  <si>
    <t>Vstupní betonové schody včetně provedení a bednění</t>
  </si>
  <si>
    <t>128</t>
  </si>
  <si>
    <t>71</t>
  </si>
  <si>
    <t>431351121</t>
  </si>
  <si>
    <t>Bednění podest, podstupňových desek a ramp včetně podpěrné konstrukce výšky do 4 m půdorysně přímočarých zřízení</t>
  </si>
  <si>
    <t>130</t>
  </si>
  <si>
    <t>výkres  09 statikaů</t>
  </si>
  <si>
    <t>1,2*0,18*16</t>
  </si>
  <si>
    <t>0,2*5,322</t>
  </si>
  <si>
    <t>1,2*5,322</t>
  </si>
  <si>
    <t>431351122</t>
  </si>
  <si>
    <t>Bednění podest, podstupňových desek a ramp včetně podpěrné konstrukce výšky do 4 m půdorysně přímočarých odstranění</t>
  </si>
  <si>
    <t>132</t>
  </si>
  <si>
    <t>10,906 "schodiště"</t>
  </si>
  <si>
    <t>Komunikace pozemní</t>
  </si>
  <si>
    <t>73</t>
  </si>
  <si>
    <t>596211110</t>
  </si>
  <si>
    <t>Kladení zámkové dlažby komunikací pro pěší ručně tl 60 mm skupiny A pl do 50 m2</t>
  </si>
  <si>
    <t>-937076095</t>
  </si>
  <si>
    <t>dlažba na vegetační střeše 40*40*5 cm</t>
  </si>
  <si>
    <t>22*0,4*0,4</t>
  </si>
  <si>
    <t>BET.B06C01- R</t>
  </si>
  <si>
    <t xml:space="preserve">BETONOVÁ  dlaždice 40*40,*5 cm </t>
  </si>
  <si>
    <t>-1709935996</t>
  </si>
  <si>
    <t>22*0,4*0,4*1,1</t>
  </si>
  <si>
    <t>3,872*1,03 'Přepočtené koeficientem množství</t>
  </si>
  <si>
    <t>Úpravy povrchů, podlahy a osazování výplní</t>
  </si>
  <si>
    <t>Úprava povrchů vnitřních</t>
  </si>
  <si>
    <t>75</t>
  </si>
  <si>
    <t>612325403</t>
  </si>
  <si>
    <t>Oprava vnitřní vápenocementové hrubé omítky stěn v rozsahu plochy přes 30 do 50 %</t>
  </si>
  <si>
    <t>547010957</t>
  </si>
  <si>
    <t>611325403</t>
  </si>
  <si>
    <t>Oprava vápenocementové omítky vnitřních ploch hrubé, tloušťky do 20 mm stropů, v rozsahu opravované plochy přes 30 do 50%</t>
  </si>
  <si>
    <t>134</t>
  </si>
  <si>
    <t>77</t>
  </si>
  <si>
    <t>611325423</t>
  </si>
  <si>
    <t>Oprava vápenocementové omítky vnitřních ploch štukové dvouvrstvé, tloušťky do 20 mm a tloušťky štuku do 3 mm stropů, v rozsahu opravované plochy přes 30 do 50%</t>
  </si>
  <si>
    <t>136</t>
  </si>
  <si>
    <t>"1NP_101 nové zdivo</t>
  </si>
  <si>
    <t>3,235*2,45</t>
  </si>
  <si>
    <t>1,740*(2,45+2,50)/2</t>
  </si>
  <si>
    <t>4,520*2,50</t>
  </si>
  <si>
    <t>((1,20*3)*0,17)*3</t>
  </si>
  <si>
    <t>(1,80+2,30*2)*0,30</t>
  </si>
  <si>
    <t>"1NP_120"</t>
  </si>
  <si>
    <t>(1,60+4,175)*(2,74-2,00)</t>
  </si>
  <si>
    <t>"1NP_121"</t>
  </si>
  <si>
    <t>(1,60*2+1,475)*(2,74-2,00)</t>
  </si>
  <si>
    <t>"1NP_122"</t>
  </si>
  <si>
    <t>(1,825+2,30)*(2,74-2,00)</t>
  </si>
  <si>
    <t>"1NP_123"</t>
  </si>
  <si>
    <t>(0,965+2,30*2)*(2,74-2,00)</t>
  </si>
  <si>
    <t>"1NP_124"</t>
  </si>
  <si>
    <t>(1,825+2,30*2)*(2,74-2,00)</t>
  </si>
  <si>
    <t>"1NP_125"</t>
  </si>
  <si>
    <t>(0,965+2,30)*(2,74-2,00)</t>
  </si>
  <si>
    <t>1,35*2,66+2,12*(2,66+1,00)/2</t>
  </si>
  <si>
    <t>2,91*(2,78+5,08)/2+5,025*(5,08+1,00)/2</t>
  </si>
  <si>
    <t>5,03*(1,00+5,08)/2+5,26*(5,08+1,35)/2</t>
  </si>
  <si>
    <t>(2,00+1,50*2)*0,30</t>
  </si>
  <si>
    <t>1,610*(2,200+1,35)/2</t>
  </si>
  <si>
    <t>(2,00-0,55)*1,35</t>
  </si>
  <si>
    <t>-(2,00*1,50+0,80*1,97+0,90*1,20)</t>
  </si>
  <si>
    <t>(5,246-0,55)*(1,00+5,08)/2+5,03*(5,08+1,00)/2</t>
  </si>
  <si>
    <t>(5,246-1,685)*(2,05+5,08)/2+5,03*(5,08+1,00)/2</t>
  </si>
  <si>
    <t>1,685*2,05+(2,05+1,50)/2*1,10</t>
  </si>
  <si>
    <t>-(2,00*1,50+0,80*1,97+0,90*1,50)</t>
  </si>
  <si>
    <t>"2NP_203"</t>
  </si>
  <si>
    <t>1,20*3,07</t>
  </si>
  <si>
    <t>(2,76*(3,07+5,25)/2+5,025*(5,25+1,00)/2)*2</t>
  </si>
  <si>
    <t>-(0,80*1,97)*2</t>
  </si>
  <si>
    <t>"2NP_205"</t>
  </si>
  <si>
    <t>10,235*(2,39+0,565)</t>
  </si>
  <si>
    <t>(2,39+0,565)/2*(3,965-0,45)+(0,19*0,31)/2</t>
  </si>
  <si>
    <t>(2,39+0,565)/2*3,965+(0,19*0,31)/2</t>
  </si>
  <si>
    <t>(0,45*(1,795+1,605)/2)*2</t>
  </si>
  <si>
    <t>(0,90+1,50*2)*0,30</t>
  </si>
  <si>
    <t>-(0,90*1,50+0,90*0,90)</t>
  </si>
  <si>
    <t>"2NP_206"</t>
  </si>
  <si>
    <t>10,160*(2,400+0,425)</t>
  </si>
  <si>
    <t>(2,400+0,425)/2*(4,08-0,55)+(0,05*0,195)/2</t>
  </si>
  <si>
    <t>(2,400+0,425)/2*4,08+(0,05*0,195)/2</t>
  </si>
  <si>
    <t>stávající zdivo</t>
  </si>
  <si>
    <t>"1NP_101"</t>
  </si>
  <si>
    <t>(2,270+2,60+4,35+2,61)*3,00+(1,30+1,40*2)*0,155</t>
  </si>
  <si>
    <t>-((0,90*1,97)*2+1,30*1,40)</t>
  </si>
  <si>
    <t>"1NP_102"</t>
  </si>
  <si>
    <t>(10,30+3,225)*2*2,74+(1,10+2,07*2)*0,60+(0,50+0,90*2)*0,47</t>
  </si>
  <si>
    <t>-((2,89+1,60)*2,74+0,90*1,97+0,50*0,90)</t>
  </si>
  <si>
    <t>"1NP_104"</t>
  </si>
  <si>
    <t>(5,835+5,95)*2*2,74+((1,35+1,45*2)*0,42)*2</t>
  </si>
  <si>
    <t>(1,05+2,12*2)*0,42</t>
  </si>
  <si>
    <t>-((1,35*1,45)*2+1,15*2,10)</t>
  </si>
  <si>
    <t>"1NP_106"</t>
  </si>
  <si>
    <t>(2,35+6,15)*2*2,74+(1,25+1,45*2)*0,42</t>
  </si>
  <si>
    <t>-(1,25*1,45+1,05*2,12)</t>
  </si>
  <si>
    <t>"1NP_107"</t>
  </si>
  <si>
    <t>((3,45+6,15)*2-0,55)*2,74+((1,25+1,45*2)+(1,50+1,50*2))*0,42</t>
  </si>
  <si>
    <t>(0,95+2,12*2)*0,35</t>
  </si>
  <si>
    <t>-(1,25*1,45+1,50*1,50-0,95*2,12)</t>
  </si>
  <si>
    <t>"1NP_108"</t>
  </si>
  <si>
    <t>((5,95+3,60)*2-0,55)*2,74+(1,74+1,40*2)*0,42+(1,05+2,12*2)*0,35</t>
  </si>
  <si>
    <t>-((0,85+0,75*2)*1,97+1,74*1,50)</t>
  </si>
  <si>
    <t>"1NP_109"</t>
  </si>
  <si>
    <t>(3,83+3,45)*2*2,515+(1,75+1,40*2)*0,42+(0,95+2,12*2)*0,50</t>
  </si>
  <si>
    <t>-(1,75*1,40+0,75*1,97)</t>
  </si>
  <si>
    <t>"1NP_110"</t>
  </si>
  <si>
    <t>(4,08+3,69)*2*2*2,515+(1,15+1,40*2)*0,08+(1,05+2,12*2)*0,45</t>
  </si>
  <si>
    <t>-(1,15*1,40+0,85*1,97)</t>
  </si>
  <si>
    <t>"1NP_111"</t>
  </si>
  <si>
    <t>(4,08+2,32)*2*2,515+(1,15+1,40*2)*0,08+(1,05+2,12*2)*0,45</t>
  </si>
  <si>
    <t>"1NP_112"</t>
  </si>
  <si>
    <t>(4,33+2,50)*2*2,890+(1,15+1,40*2)*0,08+(0,95+2,12*2)*0,20</t>
  </si>
  <si>
    <t>-(1,15*1,40+0,75*1,97)</t>
  </si>
  <si>
    <t>"1NP_116"</t>
  </si>
  <si>
    <t>(3,565+5,265)*2*2,515+(0,95+1,25+1,40*4)*0,32+(1,05+2,12*2)*0,15</t>
  </si>
  <si>
    <t>(0,50+0,90*2)*0,46</t>
  </si>
  <si>
    <t>-((0,95+1,25)*1,40+0,85*1,97+0,50*0,90)</t>
  </si>
  <si>
    <t>"1NP_117"</t>
  </si>
  <si>
    <t>(3,565+2,05+3,565+2,17)*2,515+(0,90+2,12*2)*0,50+(1,05+2,12*2)*0,15</t>
  </si>
  <si>
    <t>-1,60*2,30-(0,70+0,85+0,90)*1,97</t>
  </si>
  <si>
    <t>"1NP_118"</t>
  </si>
  <si>
    <t>(3,814+2,07+3,816+1,94-0,45)*2,515-1,60*2,30+(1,10+2,12*2)*0,35</t>
  </si>
  <si>
    <t>-(1,60*2,30+0,90*1,97)</t>
  </si>
  <si>
    <t>"1NP_119"</t>
  </si>
  <si>
    <t>(3,43+4,645)*2*4,50+(1,50+1,45*2)*0,175</t>
  </si>
  <si>
    <t>-(1,50*1,45+0,70*1,97)</t>
  </si>
  <si>
    <t>"1PP; pod m.č. 119"</t>
  </si>
  <si>
    <t>(4,248+4,340)*1,497</t>
  </si>
  <si>
    <t>(4,646+4,645)*(1,497*2+1,88)/3</t>
  </si>
  <si>
    <t>612131101</t>
  </si>
  <si>
    <t>Podkladní a spojovací vrstva vnitřních omítaných ploch cementový postřik nanášený ručně celoplošně stěn</t>
  </si>
  <si>
    <t>138</t>
  </si>
  <si>
    <t>79</t>
  </si>
  <si>
    <t>612315302</t>
  </si>
  <si>
    <t>Vápenná omítka ostění nebo nadpraží štuková</t>
  </si>
  <si>
    <t>140</t>
  </si>
  <si>
    <t>omítka ostění 1 NP</t>
  </si>
  <si>
    <t>(0,9+1,5+1,5)*0,1*3</t>
  </si>
  <si>
    <t>(0,9+2,1+2,1)*0,2</t>
  </si>
  <si>
    <t>(1,5+1,5+1,5)*0,2</t>
  </si>
  <si>
    <t>(0,8+1,97+1,97)*0,2</t>
  </si>
  <si>
    <t>(1,5+1,5+1,5)*0,3*3</t>
  </si>
  <si>
    <t>(1,25+1,45+1,45)*0,3*2</t>
  </si>
  <si>
    <t>(0,5+1+1)*0,3</t>
  </si>
  <si>
    <t>(1,25+1,45+1,45)*0,3</t>
  </si>
  <si>
    <t>611321121-R</t>
  </si>
  <si>
    <t xml:space="preserve">Vápenocementová omítka hladká jednovrstvá vnitřních stropů rovných nanášená ručně </t>
  </si>
  <si>
    <t>-1380204573</t>
  </si>
  <si>
    <t>81</t>
  </si>
  <si>
    <t>619991021</t>
  </si>
  <si>
    <t>Oblepení rámů a keramických soklů lepící páskou</t>
  </si>
  <si>
    <t>732717732</t>
  </si>
  <si>
    <t>629991011</t>
  </si>
  <si>
    <t>Zakrytí výplní otvorů a svislých ploch fólií přilepenou lepící páskou</t>
  </si>
  <si>
    <t>-395628506</t>
  </si>
  <si>
    <t>"okna "34,04</t>
  </si>
  <si>
    <t>"dveře "6</t>
  </si>
  <si>
    <t>"střešní okna"0,7*0,66*10</t>
  </si>
  <si>
    <t>83</t>
  </si>
  <si>
    <t>612135001</t>
  </si>
  <si>
    <t>Vyrovnání nerovností podkladu vnitřních omítaných ploch maltou, tloušťky do 10 mm vápenocementovou stěn</t>
  </si>
  <si>
    <t>142</t>
  </si>
  <si>
    <t>(7,755+1,74)*2,985</t>
  </si>
  <si>
    <t>-((1,2*1,2)*3+1,50*2,25)</t>
  </si>
  <si>
    <t>2,890*2,84+(0,50+0,90*2)*0,15</t>
  </si>
  <si>
    <t>-(0,50*0,90+1,50*2,25)</t>
  </si>
  <si>
    <t>1,600*2,84-1,40*2,74</t>
  </si>
  <si>
    <t>2,890*2,84+(0,50+0,90*2)*0,47+(1,80+2,25*2)*0,55</t>
  </si>
  <si>
    <t>1,600*2,270</t>
  </si>
  <si>
    <t>1,60*2,400</t>
  </si>
  <si>
    <t>(0,45*3)*2,84</t>
  </si>
  <si>
    <t>"1NP_120 až 125 (103)"</t>
  </si>
  <si>
    <t>(5,875+4,00)*2*2,850+(0,70+0,90*2)*0,15+(1,30+1,40*2)*0,47</t>
  </si>
  <si>
    <t>(1,50+2,74*2)*0,400</t>
  </si>
  <si>
    <t>-(0,70*0,90+1,30*1,40+1,50*2,74)</t>
  </si>
  <si>
    <t>621-15</t>
  </si>
  <si>
    <t>Nové omítky na zdivo</t>
  </si>
  <si>
    <t>-1915519430</t>
  </si>
  <si>
    <t>Úprava povrchů vnějších</t>
  </si>
  <si>
    <t>85</t>
  </si>
  <si>
    <t>622131101</t>
  </si>
  <si>
    <t>Podkladní a spojovací vrstva vnějších omítaných ploch cementový postřik nanášený ručně celoplošně stěn</t>
  </si>
  <si>
    <t>144</t>
  </si>
  <si>
    <t>202,81"pohledy"</t>
  </si>
  <si>
    <t>"ostění"15,5</t>
  </si>
  <si>
    <t>622131121</t>
  </si>
  <si>
    <t>Podkladní a spojovací vrstva vnějších omítaných ploch penetrace nanášená ručně stěn</t>
  </si>
  <si>
    <t>146</t>
  </si>
  <si>
    <t>87</t>
  </si>
  <si>
    <t>622135001</t>
  </si>
  <si>
    <t>Vyrovnání nerovností podkladu vnějších omítaných ploch maltou, tloušťky do 10 mm vápenocementovou stěn</t>
  </si>
  <si>
    <t>148</t>
  </si>
  <si>
    <t>dle podhledů</t>
  </si>
  <si>
    <t>117,4</t>
  </si>
  <si>
    <t>622143003</t>
  </si>
  <si>
    <t>Montáž omítkových profilů plastových, pozinkovaných nebo dřevěných upevněných vtlačením do podkladní vrstvy nebo přibitím rohových s tkaninou</t>
  </si>
  <si>
    <t>150</t>
  </si>
  <si>
    <t>4,015*2+4,52*2</t>
  </si>
  <si>
    <t>2,855+3,83</t>
  </si>
  <si>
    <t>2,395+0,905</t>
  </si>
  <si>
    <t>3,37+2,83</t>
  </si>
  <si>
    <t>89</t>
  </si>
  <si>
    <t>55343026</t>
  </si>
  <si>
    <t>profil rohový Pz+PVC pro vnější omítky tl 15mm</t>
  </si>
  <si>
    <t>152</t>
  </si>
  <si>
    <t>33,255*1,05 "Přepočtené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</si>
  <si>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</si>
  <si>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</si>
  <si>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154</t>
  </si>
  <si>
    <t>"Nové otvory ve fasádě"</t>
  </si>
  <si>
    <t>"1NP"</t>
  </si>
  <si>
    <t>(1,20*4)*3+(1,50+2,25*2)*1</t>
  </si>
  <si>
    <t>"2NP"</t>
  </si>
  <si>
    <t>((2,00+1,50)*2)*2+(1,10*4)*2</t>
  </si>
  <si>
    <t>91</t>
  </si>
  <si>
    <t>59051476</t>
  </si>
  <si>
    <t>profil začišťovací PVC 9mm s výztužnou tkaninou pro ostění ETICS</t>
  </si>
  <si>
    <t>156</t>
  </si>
  <si>
    <t>(1,20*2)*3+(2,25*2)*1</t>
  </si>
  <si>
    <t>(1,50*2)*2+(1,10*2)*2</t>
  </si>
  <si>
    <t>22,1*1,05 "Přepočtené koeficientem množství</t>
  </si>
  <si>
    <t>59051510</t>
  </si>
  <si>
    <t>profil začišťovací s okapnicí PVC s výztužnou tkaninou pro nadpraží ETICS</t>
  </si>
  <si>
    <t>158</t>
  </si>
  <si>
    <t>(1,20*1)*3+1,50*1</t>
  </si>
  <si>
    <t>2,00*2+1,10*2</t>
  </si>
  <si>
    <t>11,3*1,05 "Přepočtené koeficientem množství</t>
  </si>
  <si>
    <t>93</t>
  </si>
  <si>
    <t>59051512</t>
  </si>
  <si>
    <t>profil začišťovací s okapnicí PVC s výztužnou tkaninou pro parapet ETICS</t>
  </si>
  <si>
    <t>160</t>
  </si>
  <si>
    <t>1,20*3</t>
  </si>
  <si>
    <t>9,8*1,05 "Přepočtené koeficientem množství</t>
  </si>
  <si>
    <t>622321141</t>
  </si>
  <si>
    <t>Omítka vápenocementová vnějších ploch nanášená ručně dvouvrstvá, tloušťky jádrové omítky do 15 mm a tloušťky štuku do 3 mm štuková stěn</t>
  </si>
  <si>
    <t>162</t>
  </si>
  <si>
    <t>"D.1.1; 18_Pohledy na fasády"</t>
  </si>
  <si>
    <t>"Skladba_NF"</t>
  </si>
  <si>
    <t>"Pohled od severu"</t>
  </si>
  <si>
    <t>(5,23+0,74)+3,48+(4,86+0,87)</t>
  </si>
  <si>
    <t>8,660+7,130</t>
  </si>
  <si>
    <t>"Pohled od jihu"</t>
  </si>
  <si>
    <t>16,650*0,20+(0,45*1,10)*2</t>
  </si>
  <si>
    <t>"Pohled od východu"</t>
  </si>
  <si>
    <t>36,91+32,500-(5,345*1,785)+0,30*2,854</t>
  </si>
  <si>
    <t>"Řez D-D"</t>
  </si>
  <si>
    <t>10,66*0,25+0,30*0,830</t>
  </si>
  <si>
    <t>2,80*0,20</t>
  </si>
  <si>
    <t>"Pohled od západu"</t>
  </si>
  <si>
    <t>37,490+30,830+0,30*2,854</t>
  </si>
  <si>
    <t>"Řez A-A"</t>
  </si>
  <si>
    <t>10,735*0,25+0,30*0,920</t>
  </si>
  <si>
    <t>"Vnitřní strana po krov"</t>
  </si>
  <si>
    <t>(7,422+4,610+1,99)*0,65</t>
  </si>
  <si>
    <t>(3,15*0,675)/2</t>
  </si>
  <si>
    <t>(6,561+4,96)*0,40</t>
  </si>
  <si>
    <t>(7,422+4,610+3,15)*0,65</t>
  </si>
  <si>
    <t>(10,16+4,785)*0,40</t>
  </si>
  <si>
    <t>95</t>
  </si>
  <si>
    <t>6223211PC</t>
  </si>
  <si>
    <t>Omítka vápenocementová vnějších ploch nanášená ručně dvouvrstvá, tloušťky jádrové omítky do 15 mm a tloušťky štuku do 3 mm štuková stěn s adhézní emulzí; D+M komplet</t>
  </si>
  <si>
    <t>164</t>
  </si>
  <si>
    <t>"pohledy na fasádu "304,424</t>
  </si>
  <si>
    <t>622631001</t>
  </si>
  <si>
    <t>Spárování vnějších ploch pohledového zdiva z cihel, spárovací maltou stěn</t>
  </si>
  <si>
    <t>166</t>
  </si>
  <si>
    <t>"od +-0,00m na +4,50m"</t>
  </si>
  <si>
    <t>4,590*4,50</t>
  </si>
  <si>
    <t>(1,50+1,45*2)*0,10-1,50*1,45</t>
  </si>
  <si>
    <t>4,340*4,50</t>
  </si>
  <si>
    <t>"od +-0,00m na +3,00m"</t>
  </si>
  <si>
    <t>11,125*3,00-0,70*0,17</t>
  </si>
  <si>
    <t>(0,70+0,90*2)*0,47-0,70*0,90</t>
  </si>
  <si>
    <t>5,345*4,50</t>
  </si>
  <si>
    <t>"od +-0,00m na +2,715m"</t>
  </si>
  <si>
    <t>5,75*2,715+0,45*0,175</t>
  </si>
  <si>
    <t>(0,50+0,90*2)*0,15</t>
  </si>
  <si>
    <t>-(0,50*0,90)</t>
  </si>
  <si>
    <t>97</t>
  </si>
  <si>
    <t>622635091</t>
  </si>
  <si>
    <t>Oprava spárování cihelného zdiva cementovou maltou včetně vysekání a vyčištění spár komínového nad střechou, v rozsahu opravované plochy přes 40 do 50 %</t>
  </si>
  <si>
    <t>168</t>
  </si>
  <si>
    <t>"Stávající komíny"</t>
  </si>
  <si>
    <t>(0,55*4)*1,250</t>
  </si>
  <si>
    <t>(0,50*4)*1,45</t>
  </si>
  <si>
    <t>(0,55*4)*1,86</t>
  </si>
  <si>
    <t>(0,50*4)*1,47</t>
  </si>
  <si>
    <t>623631001</t>
  </si>
  <si>
    <t>Spárování vnějších ploch pohledového zdiva z cihel, spárovací maltou pilířů nebo sloupů</t>
  </si>
  <si>
    <t>170</t>
  </si>
  <si>
    <t>"Nový komín"</t>
  </si>
  <si>
    <t>(0,45*4)*1,60</t>
  </si>
  <si>
    <t>99</t>
  </si>
  <si>
    <t>629995101</t>
  </si>
  <si>
    <t>Očištění vnějších ploch tlakovou vodou omytím</t>
  </si>
  <si>
    <t>172</t>
  </si>
  <si>
    <t>4,340*4,500</t>
  </si>
  <si>
    <t>(2,82*0,60)/2</t>
  </si>
  <si>
    <t>4,930*3,080</t>
  </si>
  <si>
    <t>15,550*3,00</t>
  </si>
  <si>
    <t>((1,35+1,45*2)*0,20)*2</t>
  </si>
  <si>
    <t>(0,50+0,90*2)*0,20</t>
  </si>
  <si>
    <t>(1,25+1,40*2)*0,20*2</t>
  </si>
  <si>
    <t>(1,50+1,45*2)*0,10</t>
  </si>
  <si>
    <t>-(1,35*1,40*2+0,90*1,97+0,50*0,90+1,25*1,40*2)</t>
  </si>
  <si>
    <t>-1,50*1,45</t>
  </si>
  <si>
    <t>(0,70+0,90*2)*0,47+(0,50+0,90*2)*0,15</t>
  </si>
  <si>
    <t>-(0,70*0,90+0,50*0,90)</t>
  </si>
  <si>
    <t>(9,78-2,80)*2,89</t>
  </si>
  <si>
    <t>2,80*2,42</t>
  </si>
  <si>
    <t>-(0,85*2+0,75)*1,97</t>
  </si>
  <si>
    <t>11,000*3,00</t>
  </si>
  <si>
    <t>11,162*2,715+0,30*0,175</t>
  </si>
  <si>
    <t>2,80*2,835</t>
  </si>
  <si>
    <t>(1,50+1,50*2)*0,20</t>
  </si>
  <si>
    <t>(1,75+1,40*2)*0,20*2</t>
  </si>
  <si>
    <t>(1,15+1,40*2)*0,15*3</t>
  </si>
  <si>
    <t>-(1,50*1,50+(1,75*1,40)*2+(1,15*1,40)*3)</t>
  </si>
  <si>
    <t>5,745*2,890</t>
  </si>
  <si>
    <t>(0,95+1,40*2)*0,20+(1,25+1,40*2)*0,20</t>
  </si>
  <si>
    <t>-(0,95*1,40+1,25*1,40)</t>
  </si>
  <si>
    <t>(0,55*4)*5,515</t>
  </si>
  <si>
    <t>(0,50*4)*3,36</t>
  </si>
  <si>
    <t>(0,55*4)*3,74</t>
  </si>
  <si>
    <t>(0,50*4)*3,74</t>
  </si>
  <si>
    <t>Podlahy a podlahové konstrukce</t>
  </si>
  <si>
    <t>631311116</t>
  </si>
  <si>
    <t>Mazanina z betonu prostého bez zvýšených nároků na prostředí tl. přes 50 do 80 mm tř. C 25/30</t>
  </si>
  <si>
    <t>174</t>
  </si>
  <si>
    <t>mazanina podlah dle skladeb</t>
  </si>
  <si>
    <t>13,2</t>
  </si>
  <si>
    <t>nadbetonávka stropu 60 mm</t>
  </si>
  <si>
    <t>152,95*0,06</t>
  </si>
  <si>
    <t>101</t>
  </si>
  <si>
    <t>631319011</t>
  </si>
  <si>
    <t>Příplatek k cenám mazanin za úpravu povrchu mazaniny přehlazením, mazanina tl. přes 50 do 80 mm</t>
  </si>
  <si>
    <t>176</t>
  </si>
  <si>
    <t>631362021</t>
  </si>
  <si>
    <t>Výztuž mazanin ze svařovaných sítí z drátů typu KARI</t>
  </si>
  <si>
    <t>178</t>
  </si>
  <si>
    <t>"předpoklad KARI 8/100x8/100 = 8,00kg/m2"</t>
  </si>
  <si>
    <t>1,25</t>
  </si>
  <si>
    <t>103</t>
  </si>
  <si>
    <t>632450124</t>
  </si>
  <si>
    <t>Potěr cementový vyrovnávací ze suchých směsí v pásu o průměrné (střední) tl. přes 40 do 50 mm</t>
  </si>
  <si>
    <t>180</t>
  </si>
  <si>
    <t>vegetační střecha</t>
  </si>
  <si>
    <t>2,1*4,53</t>
  </si>
  <si>
    <t>"podkladní beton dle skladeb "97</t>
  </si>
  <si>
    <t>6325-12</t>
  </si>
  <si>
    <t>D+ M plastových tvarovek do podlah</t>
  </si>
  <si>
    <t>182</t>
  </si>
  <si>
    <t>dle řezů a skladby SN 1,07</t>
  </si>
  <si>
    <t>9,75+7,44+6,68+2,6+3,97+2,21+3,97+2,21</t>
  </si>
  <si>
    <t>Bourání konstrukcí</t>
  </si>
  <si>
    <t>105</t>
  </si>
  <si>
    <t>712331801</t>
  </si>
  <si>
    <t>Odstranění povlakové krytiny střech plochých do 10° z pásů uložených na sucho AIP nebo NAIP</t>
  </si>
  <si>
    <t>184</t>
  </si>
  <si>
    <t>762331811</t>
  </si>
  <si>
    <t>Demontáž vázaných konstrukcí krovů sklonu do 60° z hranolů, hranolků, fošen, průřezové plochy do 120 cm2</t>
  </si>
  <si>
    <t>186</t>
  </si>
  <si>
    <t>"Půdorys 1NP, č.m.101"</t>
  </si>
  <si>
    <t>"pásek 100x100mm"</t>
  </si>
  <si>
    <t>0,940*4</t>
  </si>
  <si>
    <t>"Půdorys 2NP"</t>
  </si>
  <si>
    <t>"hlavní krov"</t>
  </si>
  <si>
    <t>(1,24*8)*2</t>
  </si>
  <si>
    <t>"přístavek"</t>
  </si>
  <si>
    <t>1,24*3+1,24*5</t>
  </si>
  <si>
    <t>107</t>
  </si>
  <si>
    <t>762331812</t>
  </si>
  <si>
    <t>Demontáž vázaných konstrukcí krovů sklonu do 60° z hranolů, hranolků, fošen, průřezové plochy přes 120 do 224 cm2</t>
  </si>
  <si>
    <t>188</t>
  </si>
  <si>
    <t>"Půdorys 1NP, č.m. 101"</t>
  </si>
  <si>
    <t>"vaznice 120x120mm"</t>
  </si>
  <si>
    <t>7,755*2</t>
  </si>
  <si>
    <t>"sloupky 140x140mm"</t>
  </si>
  <si>
    <t>2,78*3+2,725*1</t>
  </si>
  <si>
    <t>"sedlová střecha"</t>
  </si>
  <si>
    <t>"pozednice 160x140mm"</t>
  </si>
  <si>
    <t>16,86*2</t>
  </si>
  <si>
    <t>"vaznice 160x140mm"</t>
  </si>
  <si>
    <t>16,940*2</t>
  </si>
  <si>
    <t>(2,10*5)*2</t>
  </si>
  <si>
    <t>"sedlová střecha (přístavek)"</t>
  </si>
  <si>
    <t>"krokve 100x140mm"</t>
  </si>
  <si>
    <t>1,365+2,345+3,225+2,04+1,246+3,100</t>
  </si>
  <si>
    <t>(1,005+1,92+3,13*3)+(1,05+2,18+3,13*3)</t>
  </si>
  <si>
    <t>3,10+2,965</t>
  </si>
  <si>
    <t>"pultová střecha (přístavek)"</t>
  </si>
  <si>
    <t>2,80*2</t>
  </si>
  <si>
    <t>762331813</t>
  </si>
  <si>
    <t>Demontáž vázaných konstrukcí krovů sklonu do 60° z hranolů, hranolků, fošen, průřezové plochy přes 224 do 288 cm2</t>
  </si>
  <si>
    <t>190</t>
  </si>
  <si>
    <t>"krokve 150x150mm"</t>
  </si>
  <si>
    <t>7,700*(14+6)</t>
  </si>
  <si>
    <t>4,29+4,665+5,605+6,540+7,105+6,89+5,66+4,39</t>
  </si>
  <si>
    <t>6,395+6,245</t>
  </si>
  <si>
    <t>"kleština 150x150mm"</t>
  </si>
  <si>
    <t>5,050*5</t>
  </si>
  <si>
    <t>4,960</t>
  </si>
  <si>
    <t>"sloupek 160x160mm"</t>
  </si>
  <si>
    <t>0,800</t>
  </si>
  <si>
    <t>"pultová střecha (přístavky)"</t>
  </si>
  <si>
    <t>5,890*8+6,08*10</t>
  </si>
  <si>
    <t>5,550*4</t>
  </si>
  <si>
    <t>12,670+12,15</t>
  </si>
  <si>
    <t>"sloupky 150x150mm"</t>
  </si>
  <si>
    <t>(2,08+1,905*3)+1,905*4</t>
  </si>
  <si>
    <t>109</t>
  </si>
  <si>
    <t>762331814</t>
  </si>
  <si>
    <t>Demontáž vázaných konstrukcí krovů sklonu do 60° z hranolů, hranolků, fošen, průřezové plochy přes 288 do 450 cm2</t>
  </si>
  <si>
    <t>192</t>
  </si>
  <si>
    <t>"vazný trám 200x220mm"</t>
  </si>
  <si>
    <t>10,300*5</t>
  </si>
  <si>
    <t>"vaznice 160x200mm"</t>
  </si>
  <si>
    <t>2,080</t>
  </si>
  <si>
    <t>"vazný trám 160x200mm"</t>
  </si>
  <si>
    <t>(4,485*2)*2+2,14*4+5,355*4</t>
  </si>
  <si>
    <t>(2,89+2,96+2,90)*1+2,14*6+5,205*4</t>
  </si>
  <si>
    <t>762341811</t>
  </si>
  <si>
    <t>Demontáž bednění a laťování bednění střech rovných, obloukových, sklonu do 60° se všemi nadstřešními konstrukcemi z prken hrubých, hoblovaných tl. do 32 mm</t>
  </si>
  <si>
    <t>194</t>
  </si>
  <si>
    <t>246,95</t>
  </si>
  <si>
    <t>"valbová střecha - přístavek"</t>
  </si>
  <si>
    <t>36,69</t>
  </si>
  <si>
    <t>"pultové střechy - přístavky"</t>
  </si>
  <si>
    <t>67,49+65,35+16,75</t>
  </si>
  <si>
    <t>"plochá střecha - vstup"</t>
  </si>
  <si>
    <t>42,180</t>
  </si>
  <si>
    <t>"plochá střecha - přístavek"</t>
  </si>
  <si>
    <t>16,750</t>
  </si>
  <si>
    <t>111</t>
  </si>
  <si>
    <t>762812811</t>
  </si>
  <si>
    <t>Demontáž záklopů stropů vrchních a zapuštěných z hoblovaných prken s olištováním, tl. do 32 mm</t>
  </si>
  <si>
    <t>196</t>
  </si>
  <si>
    <t>"2NP_strop nad hlavní částí"</t>
  </si>
  <si>
    <t>179,320</t>
  </si>
  <si>
    <t>762841811</t>
  </si>
  <si>
    <t>Demontáž podbíjení obkladů stropů a střech sklonu do 60° z hrubých prken tl. do 35 mm bez omítky</t>
  </si>
  <si>
    <t>198</t>
  </si>
  <si>
    <t>"102 až 108"</t>
  </si>
  <si>
    <t>22,58+23,32+34,96+3,07+14,45+21,22+22,94</t>
  </si>
  <si>
    <t>"113 až 115"</t>
  </si>
  <si>
    <t>1,35+1,38+3,34</t>
  </si>
  <si>
    <t>"2NP_strop nad křídly (přístavky)"</t>
  </si>
  <si>
    <t>"109 až 111"</t>
  </si>
  <si>
    <t>13,21+15,06+9,37</t>
  </si>
  <si>
    <t>"116 až 118"</t>
  </si>
  <si>
    <t>(18,76-0,96*2,13)+7,85+7,64</t>
  </si>
  <si>
    <t>113</t>
  </si>
  <si>
    <t>767582800</t>
  </si>
  <si>
    <t>Demontáž podhledů roštů</t>
  </si>
  <si>
    <t>200</t>
  </si>
  <si>
    <t>"č.m.119"</t>
  </si>
  <si>
    <t>16,760</t>
  </si>
  <si>
    <t>771471810</t>
  </si>
  <si>
    <t>Demontáž soklíků z dlaždic keramických kladených do malty rovných</t>
  </si>
  <si>
    <t>202</t>
  </si>
  <si>
    <t>"1NP, č.m.101"</t>
  </si>
  <si>
    <t>(7,755+4,660+2,920)-(2,98+1,00+1,05)</t>
  </si>
  <si>
    <t>"1NP, č.m.118"</t>
  </si>
  <si>
    <t>0,650</t>
  </si>
  <si>
    <t>115</t>
  </si>
  <si>
    <t>962032230</t>
  </si>
  <si>
    <t>Bourání zdiva nadzákladového z cihel nebo tvárnic z cihel pálených nebo vápenopískových, na maltu vápennou nebo vápenocementovou, objemu do 1 m3</t>
  </si>
  <si>
    <t>204</t>
  </si>
  <si>
    <t>"Půdorys 1NP"</t>
  </si>
  <si>
    <t>(1,05*1,00)*0,60</t>
  </si>
  <si>
    <t>"č.m. 103"</t>
  </si>
  <si>
    <t>(0,89*2,85)*0,20</t>
  </si>
  <si>
    <t>"štítové stěny od +3,00m na +5,550m"</t>
  </si>
  <si>
    <t>((0,65*2,55)*0,30)*2</t>
  </si>
  <si>
    <t>"štítové stěny od +2,890m;  na +3,680m; +5,775m"</t>
  </si>
  <si>
    <t>(1,41+1,51)*0,30</t>
  </si>
  <si>
    <t>"štítové stěny od +2,715m na +5,775m"</t>
  </si>
  <si>
    <t>2,647*0,30</t>
  </si>
  <si>
    <t>"obvodová zeď od +3,060m na +3,180m"</t>
  </si>
  <si>
    <t>(0,700*17,550)*0,12</t>
  </si>
  <si>
    <t>"obvodová zeď od +4,500m na +4,700m"</t>
  </si>
  <si>
    <t>"nad č.m. 119"</t>
  </si>
  <si>
    <t>((4,25+4,34+5,345)*0,35)*0,20</t>
  </si>
  <si>
    <t>"obvodová zeď od +2,815m na +3,015m"</t>
  </si>
  <si>
    <t>(0,30*2,80)*0,20</t>
  </si>
  <si>
    <t>"obvodová zeď od +2,400m na +2,600m"</t>
  </si>
  <si>
    <t>"střední zdi od +2,690m na +3,00m"</t>
  </si>
  <si>
    <t>(5,875*0,35)*0,31</t>
  </si>
  <si>
    <t>962032231</t>
  </si>
  <si>
    <t>Bourání zdiva nadzákladového z cihel nebo tvárnic z cihel pálených nebo vápenopískových, na maltu vápennou nebo vápenocementovou, objemu přes 1 m3</t>
  </si>
  <si>
    <t>206</t>
  </si>
  <si>
    <t>(2,89*3,29-0,90*1,97-0,50*0,60)*0,700</t>
  </si>
  <si>
    <t>(1,60*2,90-0,85*1,97)*0,55</t>
  </si>
  <si>
    <t>"štítové stěny od +3,00m na +7,04m"</t>
  </si>
  <si>
    <t>(1,25*4,040)*0,30</t>
  </si>
  <si>
    <t>"štítové stěny od +3,00m na +7,44m"</t>
  </si>
  <si>
    <t>(1,25*4,440)*0,30</t>
  </si>
  <si>
    <t>"štítové stěny od + 2,715; +2,890m;  na +3,645m; +5,775m"</t>
  </si>
  <si>
    <t>9,374*0,30</t>
  </si>
  <si>
    <t>(5,950*0,55)*0,31</t>
  </si>
  <si>
    <t>117</t>
  </si>
  <si>
    <t>962022391</t>
  </si>
  <si>
    <t>Bourání zdiva nadzákladového kamenného na maltu vápennou nebo vápenocementovou, objemu přes 1 m3</t>
  </si>
  <si>
    <t>208</t>
  </si>
  <si>
    <t>"míst 116 "0,55*(1,25*1,45*2)</t>
  </si>
  <si>
    <t>0,35*1,05*2,02</t>
  </si>
  <si>
    <t>"míst 117 "2,07*0,55*1,05</t>
  </si>
  <si>
    <t>0,9*0,197*0,55</t>
  </si>
  <si>
    <t>"míst 118 "0,9*1,97*0,55</t>
  </si>
  <si>
    <t>"míst 103 "1,61*0,55*2,3</t>
  </si>
  <si>
    <t>0,89*0,2*2,75</t>
  </si>
  <si>
    <t>"míst 104 "1,05*0,55*2,1</t>
  </si>
  <si>
    <t>"míst 102 "1*2,1*0,55*2</t>
  </si>
  <si>
    <t>"míst 107 "1,5*1,45*0,55*2</t>
  </si>
  <si>
    <t>"míst 108 "1,4*1,5*0,55</t>
  </si>
  <si>
    <t>0,85*2*0,55</t>
  </si>
  <si>
    <t>"míst 109 "1,5*1,45*0,55</t>
  </si>
  <si>
    <t>1*2,07*0,55</t>
  </si>
  <si>
    <t>"míst 110 -111 "2*1,5*1,45*0,35+0,55*2,25*1,8</t>
  </si>
  <si>
    <t>"míst 112 "1,15*1,45*0,35*2</t>
  </si>
  <si>
    <t>962031133</t>
  </si>
  <si>
    <t>Bourání příček z cihel, tvárnic nebo příčkovek z cihel pálených, plných nebo dutých na maltu vápennou nebo vápenocementovou, tl. do 150 mm</t>
  </si>
  <si>
    <t>210</t>
  </si>
  <si>
    <t>"míst 05 "2,75*(1,532+2,1)</t>
  </si>
  <si>
    <t>"míst 115, 114 ,113 "3*2,75*1,54</t>
  </si>
  <si>
    <t>4,2*2,75</t>
  </si>
  <si>
    <t>-0,7*1,97*3</t>
  </si>
  <si>
    <t>"míst 111"4,08*2,75</t>
  </si>
  <si>
    <t>"míst 101 "2,75*(8,95+1,775+4,13)</t>
  </si>
  <si>
    <t>"míst 106 -107 "2,75*6,145</t>
  </si>
  <si>
    <t>"míst 105 "2,75*(2,1+1,532)</t>
  </si>
  <si>
    <t>119</t>
  </si>
  <si>
    <t>962032631</t>
  </si>
  <si>
    <t>Bourání zdiva nadzákladového z cihel nebo tvárnic komínového z cihel pálených, šamotových nebo vápenopískových nad střechou na maltu vápennou nebo vápenocementovou</t>
  </si>
  <si>
    <t>212</t>
  </si>
  <si>
    <t>bourání komína míst 117</t>
  </si>
  <si>
    <t>0,3*0,3*6,5</t>
  </si>
  <si>
    <t>962081141</t>
  </si>
  <si>
    <t>Bourání zdiva příček nebo vybourání otvorů ze skleněných tvárnic, tl. do 150 mm</t>
  </si>
  <si>
    <t>214</t>
  </si>
  <si>
    <t>"míst  116 "0,55*1,25*1,4*2</t>
  </si>
  <si>
    <t>121</t>
  </si>
  <si>
    <t>96258-2</t>
  </si>
  <si>
    <t>zalití komínů- betonem</t>
  </si>
  <si>
    <t>216</t>
  </si>
  <si>
    <t>965024131</t>
  </si>
  <si>
    <t>Bourání podlah kamenných bez podkladního lože, s jakoukoliv výplní spár z desek nebo mozaiky, plochy přes 1 m2</t>
  </si>
  <si>
    <t>218</t>
  </si>
  <si>
    <t>vybourání tarasa</t>
  </si>
  <si>
    <t>7,85+7,64</t>
  </si>
  <si>
    <t>123</t>
  </si>
  <si>
    <t>965032131</t>
  </si>
  <si>
    <t>Bourání podlah z cihel bez podkladního lože, s jakoukoliv výplní spár kladených nastojato, plochy přes 1 m2</t>
  </si>
  <si>
    <t>220</t>
  </si>
  <si>
    <t>půda</t>
  </si>
  <si>
    <t>15,06+9,37+10,83</t>
  </si>
  <si>
    <t>29,41+22,58+3,07+1,35+1,38+3,34+23,32+34,96+14,45+21,22+22,94+13,21+18,76+1+7,85+7,64+15</t>
  </si>
  <si>
    <t>965041431</t>
  </si>
  <si>
    <t>Bourání mazanin škvárobetonových tl. přes 100 mm, plochy do 4 m2</t>
  </si>
  <si>
    <t>222</t>
  </si>
  <si>
    <t xml:space="preserve">1 NP 20 cm </t>
  </si>
  <si>
    <t>0,2*(29,41+22,58+3,07+1,35+1,38+3,34+23,32+34,96+14,45+21,22+22,94+13,21+18,76+1+7,85+7,64)</t>
  </si>
  <si>
    <t>125</t>
  </si>
  <si>
    <t>965043441</t>
  </si>
  <si>
    <t>Bourání mazanin betonových s potěrem nebo teracem tl. do 150 mm, plochy přes 4 m2</t>
  </si>
  <si>
    <t>224</t>
  </si>
  <si>
    <t>"pod dlažbou "0,1*(22,58+3,07+1,35+1,38+3,34)</t>
  </si>
  <si>
    <t>965081113</t>
  </si>
  <si>
    <t>Bourání podlah z dlaždic bez podkladního lože nebo mazaniny, s jakoukoliv výplní spár půdních, plochy přes 1 m2</t>
  </si>
  <si>
    <t>226</t>
  </si>
  <si>
    <t xml:space="preserve">1 NP dle bouracích prací </t>
  </si>
  <si>
    <t>22,58+3,07+1,35+1,38+3,34</t>
  </si>
  <si>
    <t>127</t>
  </si>
  <si>
    <t>965082923</t>
  </si>
  <si>
    <t>Odstranění násypu pod podlahami nebo ochranného násypu na střechách tl. do 100 mm, plochy přes 2 m2</t>
  </si>
  <si>
    <t>228</t>
  </si>
  <si>
    <t>polštáře</t>
  </si>
  <si>
    <t>0,08*(29,41+22,58+3,07+1,35+1,38+3,34+23,32+34,96+14,45+21,22+22,94+13,21+18,76+1+7,85+7,64)</t>
  </si>
  <si>
    <t>968062245</t>
  </si>
  <si>
    <t>Vybourání dřevěných rámů oken s křídly, dveřních zárubní, vrat, stěn, ostění nebo obkladů rámů oken s křídly jednoduchých, plochy do 2 m2</t>
  </si>
  <si>
    <t>230</t>
  </si>
  <si>
    <t>"míst 104 "1,25*1,45*2</t>
  </si>
  <si>
    <t>"míst 102 "1*2,4</t>
  </si>
  <si>
    <t>0,5*0,4</t>
  </si>
  <si>
    <t>"míst 106 "1,25*1,45</t>
  </si>
  <si>
    <t>"míst107 "1,25*1,45*2</t>
  </si>
  <si>
    <t>"míst 108 "1,5*1,45</t>
  </si>
  <si>
    <t>"míst 109 "1,5*1,45</t>
  </si>
  <si>
    <t>"míst 110  111 "2*0,9*1,45+2,25*1,88</t>
  </si>
  <si>
    <t>"míst 112 "2*1,05*1,45</t>
  </si>
  <si>
    <t>"míst 119 "1,5*1,45</t>
  </si>
  <si>
    <t>129</t>
  </si>
  <si>
    <t>968072245</t>
  </si>
  <si>
    <t>Vybourání kovových rámů oken s křídly, dveřních zárubní, vrat, stěn, ostění nebo obkladů okenních rámů s křídly jednoduchých, plochy do 2 m2</t>
  </si>
  <si>
    <t>232</t>
  </si>
  <si>
    <t>0,8*1,97</t>
  </si>
  <si>
    <t>0,85*1,97</t>
  </si>
  <si>
    <t>0,9*1,97</t>
  </si>
  <si>
    <t>1,05*1,97</t>
  </si>
  <si>
    <t>0,7*1,97*4</t>
  </si>
  <si>
    <t>0,75*1,97</t>
  </si>
  <si>
    <t>0,9*1,97*2</t>
  </si>
  <si>
    <t>0,8*1,97*4</t>
  </si>
  <si>
    <t>973011191</t>
  </si>
  <si>
    <t>Vysekání kapes ve stěnách a stropech z lehkých betonů do 150x150x100 mm</t>
  </si>
  <si>
    <t>234</t>
  </si>
  <si>
    <t>131</t>
  </si>
  <si>
    <t>973022261</t>
  </si>
  <si>
    <t>Vysekání výklenků nebo kapes ve zdivu z kamene kapes, plochy do 0,10 m2, hl. do 450 mm</t>
  </si>
  <si>
    <t>236</t>
  </si>
  <si>
    <t>kapsy pro schodiště</t>
  </si>
  <si>
    <t>974042537</t>
  </si>
  <si>
    <t>Vysekání rýh v betonové nebo jiné monolitické dlažbě s betonovým podkladem do hl. 50 mm a šířky do 300 mm</t>
  </si>
  <si>
    <t>238</t>
  </si>
  <si>
    <t>133</t>
  </si>
  <si>
    <t>978013161</t>
  </si>
  <si>
    <t>Otlučení (osekání) vnitřní vápenné nebo vápenocementové omítky stěn v rozsahu přes 30 do 50 %</t>
  </si>
  <si>
    <t>-138437612</t>
  </si>
  <si>
    <t>978059541</t>
  </si>
  <si>
    <t>Odsekání obkladů stěn včetně otlučení podkladní omítky až na zdivo z obkládaček vnitřních, z jakýchkoliv materiálů, plochy přes 1 m2</t>
  </si>
  <si>
    <t>244</t>
  </si>
  <si>
    <t>"míst 113 "2*(1,54+1)*2</t>
  </si>
  <si>
    <t>-0,7*1,97</t>
  </si>
  <si>
    <t>"míst 114 "10,16-1,379</t>
  </si>
  <si>
    <t>"míst 115 "2*(2,025+1,54)*2</t>
  </si>
  <si>
    <t>-0,85*1,97*2</t>
  </si>
  <si>
    <t>135</t>
  </si>
  <si>
    <t>97825-2-R</t>
  </si>
  <si>
    <t>Demontáž elektromontáže</t>
  </si>
  <si>
    <t>246</t>
  </si>
  <si>
    <t>VYTRŽENÍ STÁVAJÍCÍ ELEKTROINSTALACE, celé patro</t>
  </si>
  <si>
    <t>Lešení a stavební výtahy</t>
  </si>
  <si>
    <t>941111121</t>
  </si>
  <si>
    <t>Montáž lešení řadového trubkového lehkého pracovního s podlahami s provozním zatížením tř. 3 do 200 kg/m2 šířky tř. W09 přes 0,9 do 1,2 m, výšky do 10 m</t>
  </si>
  <si>
    <t>248</t>
  </si>
  <si>
    <t>(4,340+1,20)*4,75</t>
  </si>
  <si>
    <t>(7,755+1,74+1,20)*3,45</t>
  </si>
  <si>
    <t>(4,865+1,20)*(5,765+3,735)/2</t>
  </si>
  <si>
    <t>(4,93+1,20)*(3,735+5,765)/2</t>
  </si>
  <si>
    <t>(17,550+1,20*2)*4,100</t>
  </si>
  <si>
    <t>(4,590+1,20)*4,75</t>
  </si>
  <si>
    <t>(11,125+1,20)*4,015+27,65</t>
  </si>
  <si>
    <t>(5,76+1,20)*5,745</t>
  </si>
  <si>
    <t>(5,345+1,20)*4,75</t>
  </si>
  <si>
    <t>((24,96-2,80-12,75)+1,20)*4,015+25,05</t>
  </si>
  <si>
    <t>12,75*5,745</t>
  </si>
  <si>
    <t>(2,80+1,20)*3,35</t>
  </si>
  <si>
    <t>"dopočet přístavky"</t>
  </si>
  <si>
    <t>(5,635+1,20)*3,285</t>
  </si>
  <si>
    <t>7,400*3,185</t>
  </si>
  <si>
    <t>(2,80+1,20)*3,185</t>
  </si>
  <si>
    <t>137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</si>
  <si>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</si>
  <si>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</si>
  <si>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250</t>
  </si>
  <si>
    <t>591,707*60"Přepočtené koeficientem množství5</t>
  </si>
  <si>
    <t>941111821</t>
  </si>
  <si>
    <t>Demontáž lešení řadového trubkového lehkého pracovního s podlahami s provozním zatížením tř. 3 do 200 kg/m2 šířky tř. W09 přes 0,9 do 1,2 m, výšky do 10 m</t>
  </si>
  <si>
    <t>252</t>
  </si>
  <si>
    <t>139</t>
  </si>
  <si>
    <t>941211811</t>
  </si>
  <si>
    <t>Demontáž lešení řadového rámového lehkého pracovního s provozním zatížením tř. 3 do 200 kg/m2 šířky tř. SW06 přes 0,6 do 0,9 m, výšky do 10 m</t>
  </si>
  <si>
    <t>254</t>
  </si>
  <si>
    <t>943211111</t>
  </si>
  <si>
    <t>Montáž lešení prostorového rámového lehkého pracovního s podlahami s provozním zatížením tř. 3 do 200 kg/m2, výšky do 10 m</t>
  </si>
  <si>
    <t>256</t>
  </si>
  <si>
    <t>- Řezy"</t>
  </si>
  <si>
    <t>_Pohledy na fasády"</t>
  </si>
  <si>
    <t>"nový komín"</t>
  </si>
  <si>
    <t>(2,00*2,00-0,45*0,45)*3,36</t>
  </si>
  <si>
    <t>"stávající komíny"</t>
  </si>
  <si>
    <t>(1,50*1,50-0,55*0,55)*5,515</t>
  </si>
  <si>
    <t>(1,50*1,50-0,50*0,50)*3,36</t>
  </si>
  <si>
    <t>(1,50*1,50-0,55*0,55)*3,74</t>
  </si>
  <si>
    <t>(1,50*1,50-0,50*0,50)*3,74</t>
  </si>
  <si>
    <t>141</t>
  </si>
  <si>
    <t>943211119</t>
  </si>
  <si>
    <t>Montáž lešení prostorového rámového lehkého pracovního s podlahami Příplatek k cenám za půdorysnou plochu do 6 m2</t>
  </si>
  <si>
    <t>258</t>
  </si>
  <si>
    <t>943211211</t>
  </si>
  <si>
    <t>Montáž lešení prostorového rámového lehkého pracovního s podlahami Příplatek za první a každý další den použití lešení k ceně -1111</t>
  </si>
  <si>
    <t>260</t>
  </si>
  <si>
    <t>44,984*20 "Přepočtené koeficientem množství</t>
  </si>
  <si>
    <t>143</t>
  </si>
  <si>
    <t>949101111</t>
  </si>
  <si>
    <t>Lešení pomocné pracovní pro objekty pozemních staveb pro zatížení do 150 kg/m2, o výšce lešeňové podlahy do 1,9 m</t>
  </si>
  <si>
    <t>262</t>
  </si>
  <si>
    <t>25,88+32,80+34,96+14,45+21,22+22,94</t>
  </si>
  <si>
    <t>13,21+15,06+9,37+10,83+18,76+7,95</t>
  </si>
  <si>
    <t>7,44+18,88+6,68+2,36+3,97+2,21+3,97+2,21</t>
  </si>
  <si>
    <t>8,86+3,08+40,78+43,58</t>
  </si>
  <si>
    <t>949101112</t>
  </si>
  <si>
    <t>Lešení pomocné pracovní pro objekty pozemních staveb pro zatížení do 150 kg/m2, o výšce lešeňové podlahy přes 1,9 do 3,5 m</t>
  </si>
  <si>
    <t>264</t>
  </si>
  <si>
    <t>89,78+62,47</t>
  </si>
  <si>
    <t>Ostatní konstrukce a práce, bourání</t>
  </si>
  <si>
    <t>Různé dokončovací konstrukce a práce pozemních staveb</t>
  </si>
  <si>
    <t>145</t>
  </si>
  <si>
    <t>936311111</t>
  </si>
  <si>
    <t>Zabetonování potrubí uloženého ve vynechaných otvorech ve dně nebo ve stěnách nádrží, z betonu se zvýšenými nároky na prostředí o ploše otvoru do 0,25 m2</t>
  </si>
  <si>
    <t>266</t>
  </si>
  <si>
    <t>"porovnávací položka - zabetonování stávajících komínů"</t>
  </si>
  <si>
    <t>_Bourací výkresy - půdorysy"</t>
  </si>
  <si>
    <t>_Bourací výkresy - řezy"</t>
  </si>
  <si>
    <t>"od -0,10m na +6,500m"</t>
  </si>
  <si>
    <t>((0,15*0,15)*6,600)*4</t>
  </si>
  <si>
    <t>"od -0,10m na +8,500m"</t>
  </si>
  <si>
    <t>(0,15*0,15)*8,600</t>
  </si>
  <si>
    <t>953845113</t>
  </si>
  <si>
    <t>Vyvložkování stávajících komínových nebo větracích průduchů nerezovými vložkami pevnými, včetně ukončení komínu komínového tělesa výšky 3 m světlý průměr vložky přes 130 m do 160 mm</t>
  </si>
  <si>
    <t>268</t>
  </si>
  <si>
    <t>"č.m.102; od -0,100m na +8,500m"</t>
  </si>
  <si>
    <t>147</t>
  </si>
  <si>
    <t>953961214</t>
  </si>
  <si>
    <t>Kotvy chemické s vyvrtáním otvoru do betonu, železobetonu nebo tvrdého kamene chemická patrona, velikost M 16, hloubka 125 mm</t>
  </si>
  <si>
    <t>270</t>
  </si>
  <si>
    <t>"mezi stávajícími a novými základy"</t>
  </si>
  <si>
    <t>"č.m.101"</t>
  </si>
  <si>
    <t>8*2</t>
  </si>
  <si>
    <t>"č.m.102"</t>
  </si>
  <si>
    <t>5*1</t>
  </si>
  <si>
    <t>953962113</t>
  </si>
  <si>
    <t>Kotvy chemické s vyvrtáním otvoru do zdiva z plných cihel tmel, hloubka 80 mm, velikost M 12</t>
  </si>
  <si>
    <t>272</t>
  </si>
  <si>
    <t>"D.1.1; 13, 14, 15, 16, 17_Řezy"</t>
  </si>
  <si>
    <t>"zabetonování stávajícího komínu"</t>
  </si>
  <si>
    <t>"č.m.107, 108"</t>
  </si>
  <si>
    <t>(7*2)*2</t>
  </si>
  <si>
    <t>"č.m.118"</t>
  </si>
  <si>
    <t>(14*2)*1</t>
  </si>
  <si>
    <t>149</t>
  </si>
  <si>
    <t>953962213</t>
  </si>
  <si>
    <t>Kotvy chemické s vyvrtáním otvoru do zdiva z děrovaných cihel tmel se síťovým pouzdrem, hloubka 80 mm, velikost M 12</t>
  </si>
  <si>
    <t>274</t>
  </si>
  <si>
    <t>"Kotevní botky pro krokve"</t>
  </si>
  <si>
    <t>"1NP_101, krokve 100/140mm"</t>
  </si>
  <si>
    <t>10*(3*2)</t>
  </si>
  <si>
    <t>953965122</t>
  </si>
  <si>
    <t>Kotvy chemické s vyvrtáním otvoru kotevní šrouby pro chemické kotvy, velikost M 12, délka 220 mm</t>
  </si>
  <si>
    <t>276</t>
  </si>
  <si>
    <t>151</t>
  </si>
  <si>
    <t>953965123</t>
  </si>
  <si>
    <t>Kotvy chemické s vyvrtáním otvoru kotevní šrouby pro chemické kotvy, velikost M 12, délka 260 mm</t>
  </si>
  <si>
    <t>278</t>
  </si>
  <si>
    <t>953965133</t>
  </si>
  <si>
    <t>Kotvy chemické s vyvrtáním otvoru kotevní šrouby pro chemické kotvy, velikost M 16, délka 300 mm</t>
  </si>
  <si>
    <t>280</t>
  </si>
  <si>
    <t>153</t>
  </si>
  <si>
    <t>9854421PC</t>
  </si>
  <si>
    <t>Kotvy A1, A2 - výztuž ve vrtu včetně vyvrtání příklepovými vrtáky a zalití kotevní maltou (předpoklad 1 kotva průměru 10 mm), kotevní oblast s vysekáním a zapravením s kotevní deskou (přepoklad 200x200x25 mm); D+M komplet</t>
  </si>
  <si>
    <t>282</t>
  </si>
  <si>
    <t>"A1_Detail 1"</t>
  </si>
  <si>
    <t>(7+8)*1,800</t>
  </si>
  <si>
    <t>"A2_Detail 2"</t>
  </si>
  <si>
    <t>(7+7)*1,800</t>
  </si>
  <si>
    <t>Prorážení otvorů a ostatní bourací práce</t>
  </si>
  <si>
    <t>971035431</t>
  </si>
  <si>
    <t>Vybourání otvorů ve zdivu základovém nebo nadzákladovém z cihel, tvárnic, příčkovek z cihel pálených na maltu cementovou plochy do 0,25 m2, tl. do 150 mm</t>
  </si>
  <si>
    <t>284</t>
  </si>
  <si>
    <t>155</t>
  </si>
  <si>
    <t>973031812</t>
  </si>
  <si>
    <t>Vysekání výklenků nebo kapes ve zdivu z cihel na maltu vápennou nebo vápenocementovou kapes pro zavázání nových příček, tl. do 100 mm</t>
  </si>
  <si>
    <t>286</t>
  </si>
  <si>
    <t>2,790*6</t>
  </si>
  <si>
    <t>973031825</t>
  </si>
  <si>
    <t>Vysekání výklenků nebo kapes ve zdivu z cihel na maltu vápennou nebo vápenocementovou kapes pro zavázání nových zdí, tl. do 450 mm</t>
  </si>
  <si>
    <t>288</t>
  </si>
  <si>
    <t>"D.1.1; 13_Příčný řez schodištěm A"</t>
  </si>
  <si>
    <t>"č.m.101; od -0,100m na +2,400m"</t>
  </si>
  <si>
    <t>157</t>
  </si>
  <si>
    <t>9730318PC</t>
  </si>
  <si>
    <t>Vysekání výklenků nebo kapes ve zdivu z cihel na maltu vápennou nebo vápenocementovou kapes pro zavázání nových zdí, tl. do 700 mm</t>
  </si>
  <si>
    <t>290</t>
  </si>
  <si>
    <t>"č.m.101; od -0,100m na +3,070m"</t>
  </si>
  <si>
    <t>3,170*1</t>
  </si>
  <si>
    <t>977151127</t>
  </si>
  <si>
    <t>Jádrové vrty diamantovými korunkami do stavebních materiálů (železobetonu, betonu, cihel, obkladů, dlažeb, kamene) průměru přes 225 do 250 mm</t>
  </si>
  <si>
    <t>292</t>
  </si>
  <si>
    <t>"D.1.4.2.8_Výkres vzduchotechniky"</t>
  </si>
  <si>
    <t>"1NP_č.m. 125"</t>
  </si>
  <si>
    <t>0,700*1</t>
  </si>
  <si>
    <t>159</t>
  </si>
  <si>
    <t>977151128</t>
  </si>
  <si>
    <t>Jádrové vrty diamantovými korunkami do stavebních materiálů (železobetonu, betonu, cihel, obkladů, dlažeb, kamene) průměru přes 250 do 300 mm</t>
  </si>
  <si>
    <t>294</t>
  </si>
  <si>
    <t>"1NP_č.m. 121"</t>
  </si>
  <si>
    <t>977311112</t>
  </si>
  <si>
    <t>Řezání stávajících betonových mazanin bez vyztužení hloubky přes 50 do 100 mm</t>
  </si>
  <si>
    <t>296</t>
  </si>
  <si>
    <t>4,80*2+7,755</t>
  </si>
  <si>
    <t>"č.m.105"</t>
  </si>
  <si>
    <t>1,685+2,10</t>
  </si>
  <si>
    <t>"č.m. 113+114+115"</t>
  </si>
  <si>
    <t>4,20+1,69</t>
  </si>
  <si>
    <t>997</t>
  </si>
  <si>
    <t>Přesun sutě</t>
  </si>
  <si>
    <t>161</t>
  </si>
  <si>
    <t>997002611</t>
  </si>
  <si>
    <t>Nakládání suti a vybouraných hmot na dopravní prostředek pro vodorovné přemístění</t>
  </si>
  <si>
    <t>298</t>
  </si>
  <si>
    <t>997013153</t>
  </si>
  <si>
    <t>Vnitrostaveništní doprava suti a vybouraných hmot pro budovy v přes 9 do 12 m s omezením mechanizace</t>
  </si>
  <si>
    <t>1112368821</t>
  </si>
  <si>
    <t>163</t>
  </si>
  <si>
    <t>997013501</t>
  </si>
  <si>
    <t>Odvoz suti a vybouraných hmot na skládku nebo meziskládku se složením, na vzdálenost do 1 km</t>
  </si>
  <si>
    <t>300</t>
  </si>
  <si>
    <t>997013509</t>
  </si>
  <si>
    <t>Odvoz suti a vybouraných hmot na skládku nebo meziskládku se složením, na vzdálenost Příplatek k ceně za každý další i započatý 1 km přes 1 km</t>
  </si>
  <si>
    <t>302</t>
  </si>
  <si>
    <t>399,87*7</t>
  </si>
  <si>
    <t>165</t>
  </si>
  <si>
    <t>997013804</t>
  </si>
  <si>
    <t>Poplatek za uložení stavebního odpadu na skládce (skládkovné) ze skla zatříděného do Katalogu odpadů pod kódem 17 02 02</t>
  </si>
  <si>
    <t>304</t>
  </si>
  <si>
    <t>0,450*0,020</t>
  </si>
  <si>
    <t>5,790*0,020</t>
  </si>
  <si>
    <t>997013813</t>
  </si>
  <si>
    <t>Poplatek za uložení stavebního odpadu na skládce (skládkovné) z plastických hmot zatříděného do Katalogu odpadů pod kódem 17 02 03</t>
  </si>
  <si>
    <t>306</t>
  </si>
  <si>
    <t>11,455+0,175</t>
  </si>
  <si>
    <t>167</t>
  </si>
  <si>
    <t>997013861</t>
  </si>
  <si>
    <t>Poplatek za uložení stavebního odpadu na recyklační skládce (skládkovné) z prostého betonu zatříděného do Katalogu odpadů pod kódem 17 01 01</t>
  </si>
  <si>
    <t>308</t>
  </si>
  <si>
    <t>dle bourání</t>
  </si>
  <si>
    <t>71,476+6,976+1,47</t>
  </si>
  <si>
    <t>997013863</t>
  </si>
  <si>
    <t>Poplatek za uložení stavebního odpadu na recyklační skládce (skládkovné) cihelného zatříděného do Katalogu odpadů pod kódem 17 01 02</t>
  </si>
  <si>
    <t>310</t>
  </si>
  <si>
    <t>vybourané zdivo</t>
  </si>
  <si>
    <t>0,618+0,825+28,466+36,973+24,916+14,794</t>
  </si>
  <si>
    <t>28,715+14,496</t>
  </si>
  <si>
    <t>169</t>
  </si>
  <si>
    <t>997013867</t>
  </si>
  <si>
    <t>Poplatek za uložení stavebního odpadu na recyklační skládce (skládkovné) z tašek a keramických výrobků zatříděného do Katalogu odpadů pod kódem 17 01 03</t>
  </si>
  <si>
    <t>312</t>
  </si>
  <si>
    <t>dle bouracích prací</t>
  </si>
  <si>
    <t>4,92</t>
  </si>
  <si>
    <t>997013871</t>
  </si>
  <si>
    <t>Poplatek za uložení stavebního odpadu na recyklační skládce (skládkovné) směsného stavebního a demoličního zatříděného do Katalogu odpadů pod kódem 17 09 04</t>
  </si>
  <si>
    <t>314</t>
  </si>
  <si>
    <t>998</t>
  </si>
  <si>
    <t>Přesun hmot</t>
  </si>
  <si>
    <t>171</t>
  </si>
  <si>
    <t>998011002 R</t>
  </si>
  <si>
    <t>Přesun hmot pro opravy</t>
  </si>
  <si>
    <t>316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</si>
  <si>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</si>
  <si>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</si>
  <si>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</si>
  <si>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</si>
  <si>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</si>
  <si>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</si>
  <si>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318</t>
  </si>
  <si>
    <t>"č.m. 101 - nové základy, pod zdí"</t>
  </si>
  <si>
    <t>0,60*(7,755+1,74)</t>
  </si>
  <si>
    <t>"č.m. 102 - nový základ, schodiště"</t>
  </si>
  <si>
    <t>0,30*1,30</t>
  </si>
  <si>
    <t>173</t>
  </si>
  <si>
    <t>711112001</t>
  </si>
  <si>
    <t>Provedení izolace proti zemní vlhkosti natěradly a tmely za studena na ploše svislé S nátěrem penetračním</t>
  </si>
  <si>
    <t>320</t>
  </si>
  <si>
    <t>"č.m. 101 - nové základy, od -1,00m na +0,300m"</t>
  </si>
  <si>
    <t>(7,755+1,74)*1,30-1,50*0,30</t>
  </si>
  <si>
    <t>"č.m. 102 - nový základ, schodiště, od -0,800m na +-0,000m"</t>
  </si>
  <si>
    <t>0,30*0,80</t>
  </si>
  <si>
    <t>11163150</t>
  </si>
  <si>
    <t>lak penetrační asfaltový</t>
  </si>
  <si>
    <t>322</t>
  </si>
  <si>
    <t>6,087*0,000330</t>
  </si>
  <si>
    <t>12,134*0,00035</t>
  </si>
  <si>
    <t>175</t>
  </si>
  <si>
    <t>711141559</t>
  </si>
  <si>
    <t>Provedení izolace proti zemní vlhkosti pásy přitavením NAIP na ploše vodorovné V</t>
  </si>
  <si>
    <t>324</t>
  </si>
  <si>
    <t>711142559</t>
  </si>
  <si>
    <t>Provedení izolace proti zemní vlhkosti pásy přitavením NAIP na ploše svislé S</t>
  </si>
  <si>
    <t>326</t>
  </si>
  <si>
    <t>177</t>
  </si>
  <si>
    <t>62832134</t>
  </si>
  <si>
    <t>pás asfaltový natavitelný oxidovaný tl 4,0mm typu V60 S40 s vložkou ze skleněné rohože, s jemnozrnným minerálním posypem</t>
  </si>
  <si>
    <t>328</t>
  </si>
  <si>
    <t>6,087*1,2210</t>
  </si>
  <si>
    <t>12,134*1,16550</t>
  </si>
  <si>
    <t>998711102</t>
  </si>
  <si>
    <t>Přesun hmot pro izolace proti vodě, vlhkosti a plynům stanovený z hmotnosti přesunovaného materiálu vodorovná dopravní vzdálenost do 50 m v objektech výšky přes 6 do 12 m</t>
  </si>
  <si>
    <t>330</t>
  </si>
  <si>
    <t>712</t>
  </si>
  <si>
    <t>Povlakové krytiny</t>
  </si>
  <si>
    <t>179</t>
  </si>
  <si>
    <t>712-25-16 R</t>
  </si>
  <si>
    <t>D+ M plochych střech (hydroizolace a parotěsná zábrana)</t>
  </si>
  <si>
    <t>265076218</t>
  </si>
  <si>
    <t>712331111</t>
  </si>
  <si>
    <t>Provedení povlakové krytiny střech do 10° podkladní vrstvy pásy na sucho samolepící</t>
  </si>
  <si>
    <t>267566618</t>
  </si>
  <si>
    <t>asfaltový pas vegetační střecha</t>
  </si>
  <si>
    <t>9,53</t>
  </si>
  <si>
    <t>181</t>
  </si>
  <si>
    <t>62853000</t>
  </si>
  <si>
    <t>pás asfaltový samolepicí modifikovaný SBS s vložkou ze skleněné tkaniny se spalitelnou fólií nebo jemnozrnným minerálním posypem nebo textilií na horním povrchu tl 3,6mm</t>
  </si>
  <si>
    <t>-141429974</t>
  </si>
  <si>
    <t>9,53*1,1</t>
  </si>
  <si>
    <t>10,483*1,1655 'Přepočtené koeficientem množství</t>
  </si>
  <si>
    <t>712771221</t>
  </si>
  <si>
    <t>Provedení drenážní vrstvy vegetační střechy z plastových nopových fólií v nopů do 25 mm do 5°</t>
  </si>
  <si>
    <t>197815392</t>
  </si>
  <si>
    <t>183</t>
  </si>
  <si>
    <t>69334321</t>
  </si>
  <si>
    <t>fólie profilovaná (nopová) perforovaná HDPE s hydroakumulační a drenážní funkcí do vegetačních střech s výškou nopů 25mm</t>
  </si>
  <si>
    <t>1669008697</t>
  </si>
  <si>
    <t>vegetační střecha dodávka nopové folie</t>
  </si>
  <si>
    <t>10,483*1,1025 'Přepočtené koeficientem množství</t>
  </si>
  <si>
    <t>712771401</t>
  </si>
  <si>
    <t>Provedení vegetační vrstvy vegetační střechy ze substrátu, tloušťky do 100 mm, sklon střechy do 5°</t>
  </si>
  <si>
    <t>332</t>
  </si>
  <si>
    <t>střecha vegetační</t>
  </si>
  <si>
    <t>185</t>
  </si>
  <si>
    <t>10321225</t>
  </si>
  <si>
    <t>substrát vegetačních střech extenzivní s nízkým obsahem organické složky</t>
  </si>
  <si>
    <t>334</t>
  </si>
  <si>
    <t>9,513*0,1*1,1</t>
  </si>
  <si>
    <t>712998004.</t>
  </si>
  <si>
    <t>Provedení povlakové krytiny střech - ostatní práce montáž odvodňovacího prvku atikového chrliče z PVC na dešťovou vodu DN 110</t>
  </si>
  <si>
    <t>336</t>
  </si>
  <si>
    <t>187</t>
  </si>
  <si>
    <t>28342470</t>
  </si>
  <si>
    <t>S.2 chrlič vyhřívaný</t>
  </si>
  <si>
    <t>338</t>
  </si>
  <si>
    <t>998712102</t>
  </si>
  <si>
    <t>Přesun hmot pro povlakové krytiny stanovený z hmotnosti přesunovaného materiálu vodorovná dopravní vzdálenost do 50 m v objektech výšky přes 6 do 12 m</t>
  </si>
  <si>
    <t>340</t>
  </si>
  <si>
    <t>713</t>
  </si>
  <si>
    <t>Izolace tepelné</t>
  </si>
  <si>
    <t>189</t>
  </si>
  <si>
    <t>713114115</t>
  </si>
  <si>
    <t>Tepelná foukaná izolace vodorovných konstrukcí z celulózových vláken otevřená volně foukaná, tloušťky vrstvy přes 350 do 500 mm</t>
  </si>
  <si>
    <t>342</t>
  </si>
  <si>
    <t>"Skladba , 1NP_101"</t>
  </si>
  <si>
    <t>"pr. tl. = (0,250+0,535)/2 = 0,393m"</t>
  </si>
  <si>
    <t>(7,755*4,80-4,070*1,74)*0,393</t>
  </si>
  <si>
    <t>713114127</t>
  </si>
  <si>
    <t>Tepelná foukaná izolace vodorovných konstrukcí z celulózových vláken do dutiny, tloušťky vrstvy přes 500 mm</t>
  </si>
  <si>
    <t>344</t>
  </si>
  <si>
    <t>"Okraje střechy"</t>
  </si>
  <si>
    <t>0,280*17,550</t>
  </si>
  <si>
    <t>0,280*7,755</t>
  </si>
  <si>
    <t>191</t>
  </si>
  <si>
    <t>713121112</t>
  </si>
  <si>
    <t>Montáž tepelné izolace podlah rohožemi, pásy, deskami, dílci, bloky (izolační materiál ve specifikaci) kladenými volně jednovrstvá mezi trámy</t>
  </si>
  <si>
    <t>346</t>
  </si>
  <si>
    <t>"Skladba S12, 1NP_109+116+117+118"</t>
  </si>
  <si>
    <t>13,21+18,76+7,85+7,44</t>
  </si>
  <si>
    <t>, 1NP_119"</t>
  </si>
  <si>
    <t>18,880</t>
  </si>
  <si>
    <t>, 2NP_201+202+203+204"</t>
  </si>
  <si>
    <t>89,48+62,47+(1,20*3,00)+3,08</t>
  </si>
  <si>
    <t>63153730</t>
  </si>
  <si>
    <t>deska tepelně izolační minerální univerzální λ=0,036-0,037 tl 200mm</t>
  </si>
  <si>
    <t>348</t>
  </si>
  <si>
    <t>66,14*1,02 "Přepočtené koeficientem množství</t>
  </si>
  <si>
    <t>193</t>
  </si>
  <si>
    <t>63141434</t>
  </si>
  <si>
    <t>deska tepelně izolační minerální plovoucích podlah λ=0,033-0,035 tl 40mm</t>
  </si>
  <si>
    <t>350</t>
  </si>
  <si>
    <t>158,63*1,02 "Přepočtené koeficientem množství</t>
  </si>
  <si>
    <t>713131141</t>
  </si>
  <si>
    <t>Montáž tepelné izolace stěn rohožemi, pásy, deskami, dílci, bloky (izolační materiál ve specifikaci) lepením celoplošně</t>
  </si>
  <si>
    <t>352</t>
  </si>
  <si>
    <t>(3,785+1,740+3,970)*0,900</t>
  </si>
  <si>
    <t>195</t>
  </si>
  <si>
    <t>28376356</t>
  </si>
  <si>
    <t>deska perimetrická pro zateplení spodních staveb 200kPa λ=0,034 tl 80mm</t>
  </si>
  <si>
    <t>354</t>
  </si>
  <si>
    <t>8,546*1,05 "Přepočtené koeficientem množství</t>
  </si>
  <si>
    <t>713151132</t>
  </si>
  <si>
    <t>Montáž tepelné izolace střech šikmých rohožemi, pásy, deskami (izolační materiál ve specifikaci) kladenými volně nad krokve, sklonu střechy přes 30° do 45°</t>
  </si>
  <si>
    <t>356</t>
  </si>
  <si>
    <t>509,68</t>
  </si>
  <si>
    <t>197</t>
  </si>
  <si>
    <t>28376531</t>
  </si>
  <si>
    <t>deska izolační PIR s oboustrannou kompozitní fólií s hliníkovou vložkou pro šikmé střechy 1200x2400x80mm</t>
  </si>
  <si>
    <t>358</t>
  </si>
  <si>
    <t>509,68*1,05 "Přepočtené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</si>
  <si>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</si>
  <si>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</si>
  <si>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360</t>
  </si>
  <si>
    <t xml:space="preserve"> - Řezy"</t>
  </si>
  <si>
    <t>25,88+0,09*(7,755+1,74)</t>
  </si>
  <si>
    <t>, 1NP_109+116+117+118"</t>
  </si>
  <si>
    <t>(13,21+18,76+7,85+7,44)</t>
  </si>
  <si>
    <t>199</t>
  </si>
  <si>
    <t>28329276</t>
  </si>
  <si>
    <t>fólie PE vyztužená pro parotěsnou vrstvu (reakce na oheň - třída E) 140g/m2</t>
  </si>
  <si>
    <t>362</t>
  </si>
  <si>
    <t>92,875*1,1655 "Přepočtené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</si>
  <si>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</si>
  <si>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</si>
  <si>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364</t>
  </si>
  <si>
    <t>721</t>
  </si>
  <si>
    <t>Vnitřní kanalizace</t>
  </si>
  <si>
    <t>201</t>
  </si>
  <si>
    <t>721239114</t>
  </si>
  <si>
    <t>Střešní vtoky (vpusti) montáž střešních vtoků ostatních typů se svislým odtokem do DN 160</t>
  </si>
  <si>
    <t>366</t>
  </si>
  <si>
    <t xml:space="preserve">S.1 montáž vyhřívané vpusti </t>
  </si>
  <si>
    <t>R-72123-1</t>
  </si>
  <si>
    <t>S.1 vyhřívaná střešní vpust biumenovou manžetou</t>
  </si>
  <si>
    <t>ks</t>
  </si>
  <si>
    <t>368</t>
  </si>
  <si>
    <t>203</t>
  </si>
  <si>
    <t>721242115</t>
  </si>
  <si>
    <t>Lapače střešních splavenin polypropylenové (PP) s kulovým kloubem na odtoku DN 110</t>
  </si>
  <si>
    <t>370</t>
  </si>
  <si>
    <t>R-725-23-2</t>
  </si>
  <si>
    <t>D+ M Vystrojení bezbariéové toalety (standart) dle vyhl.398/2009 Sb.</t>
  </si>
  <si>
    <t>372</t>
  </si>
  <si>
    <t>762</t>
  </si>
  <si>
    <t>Konstrukce tesařské</t>
  </si>
  <si>
    <t>205</t>
  </si>
  <si>
    <t>762081150</t>
  </si>
  <si>
    <t>Práce společné pro tesařské konstrukce hoblování hraněného řeziva přímo na staveništi</t>
  </si>
  <si>
    <t>374</t>
  </si>
  <si>
    <t>2,044+10,22+0,496+0,044+1,354+0,116+0,451+1,204+0,32+6,371+0,482+3,647</t>
  </si>
  <si>
    <t>762083122</t>
  </si>
  <si>
    <t>Práce společné pro tesařské konstrukce impregnace řeziva máčením proti dřevokaznému hmyzu, houbám a plísním, třída ohrožení 3 a 4 (dřevo v exteriéru)</t>
  </si>
  <si>
    <t>376</t>
  </si>
  <si>
    <t>207</t>
  </si>
  <si>
    <t>762085103</t>
  </si>
  <si>
    <t>Montáž ocelových spojovacích prostředků (materiál ve specifikaci) kotevních želez příložek, patek, táhel</t>
  </si>
  <si>
    <t>378</t>
  </si>
  <si>
    <t>54825309</t>
  </si>
  <si>
    <t>kování tesařské trámová botka-třmen typ1 100x140x2,0mm</t>
  </si>
  <si>
    <t>380</t>
  </si>
  <si>
    <t>209</t>
  </si>
  <si>
    <t>762331822</t>
  </si>
  <si>
    <t>Demontáž vázaných konstrukcí krovů k dalšímu použití sklonu do 60° z hranolů, hranolků, fošen, průřezové plochy přes 120 do 224 cm2</t>
  </si>
  <si>
    <t>382</t>
  </si>
  <si>
    <t>5,400*10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</si>
  <si>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</si>
  <si>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</si>
  <si>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384</t>
  </si>
  <si>
    <t>"pozednice "62</t>
  </si>
  <si>
    <t>"sloupky"6*2,7</t>
  </si>
  <si>
    <t>"vaznice "2*18,25</t>
  </si>
  <si>
    <t>"pásky "8*1,2</t>
  </si>
  <si>
    <t>"krokve "7,85*34</t>
  </si>
  <si>
    <t>"kleštiny "34*6,5</t>
  </si>
  <si>
    <t>"vaznice "4,27</t>
  </si>
  <si>
    <t>"krokve "8*5,42</t>
  </si>
  <si>
    <t>"úžlabí krokve "2*5,2</t>
  </si>
  <si>
    <t>"krokve "5,7*24</t>
  </si>
  <si>
    <t>15*3,5</t>
  </si>
  <si>
    <t>"kleština "6*5,2</t>
  </si>
  <si>
    <t>"nárožní krokve"</t>
  </si>
  <si>
    <t>2*4,8</t>
  </si>
  <si>
    <t>211</t>
  </si>
  <si>
    <t>605- R</t>
  </si>
  <si>
    <t>hranol stavební řezivo průřezu do 120cm2 do dl 6m (použití vysuženého řeziva)</t>
  </si>
  <si>
    <t>386</t>
  </si>
  <si>
    <t>"pozednice "0,16*0,14*62*1,1</t>
  </si>
  <si>
    <t>"sloupky "0,16*0,16*2,7*6*1,1</t>
  </si>
  <si>
    <t>"vaznice "2*18,25*0,2*0,22*1,1</t>
  </si>
  <si>
    <t>"pásky "8*0,12*0,12*1,2*1,1</t>
  </si>
  <si>
    <t>"krokev "34*0,12*0,22*7,85*1,1</t>
  </si>
  <si>
    <t>"kleštiny "34*0,06*0,16*6,5*1,1</t>
  </si>
  <si>
    <t>"vaznice "0,16*0,22*4,27*1,1</t>
  </si>
  <si>
    <t>"krokve "8*0,12*0,22*5,42*1,1</t>
  </si>
  <si>
    <t>"úžlabí krokve "5,2*2*0,12*0,22*1,1</t>
  </si>
  <si>
    <t>"krokev "24*0,12*0,22*5,7*1,1</t>
  </si>
  <si>
    <t>"krokev "15*0,1*0,14*3,5*1,1</t>
  </si>
  <si>
    <t>"kleština "0,06*0,14*5,2*6*1,1</t>
  </si>
  <si>
    <t>"nárožní kroke "0,1*0,14*4,8*2*1,1</t>
  </si>
  <si>
    <t>762332534</t>
  </si>
  <si>
    <t>Montáž vázaných kcí krovů pravidelných z řeziva hoblovaného průřezové pl přes 288 do 450 cm2</t>
  </si>
  <si>
    <t>891134887</t>
  </si>
  <si>
    <t>"P1_pozednice 140x160mm"</t>
  </si>
  <si>
    <t>2,80*2+4,36+4,442+4,604+6,40+8,25+10,16+16,649</t>
  </si>
  <si>
    <t>"P2_pozednice 120x120mm"</t>
  </si>
  <si>
    <t>8,056*1</t>
  </si>
  <si>
    <t>213</t>
  </si>
  <si>
    <t>762332942</t>
  </si>
  <si>
    <t>Doplnění střešní vazby řezivem - montáž (materiál ve specifikaci) hoblovaným, průřezové plochy přes 120 do 224 cm2</t>
  </si>
  <si>
    <t>390</t>
  </si>
  <si>
    <t>762341250</t>
  </si>
  <si>
    <t>Montáž bednění střech rovných a šikmých sklonu do 60° s vyřezáním otvorů z prken hoblovaných</t>
  </si>
  <si>
    <t>392</t>
  </si>
  <si>
    <t>"sedlová střecha" 254,84</t>
  </si>
  <si>
    <t>215</t>
  </si>
  <si>
    <t>60511120- R</t>
  </si>
  <si>
    <t>řezivo stavební prkna využití vysušeného řeziva</t>
  </si>
  <si>
    <t>394</t>
  </si>
  <si>
    <t>10,2 "Přepočtené koeficientem množství</t>
  </si>
  <si>
    <t>762342214</t>
  </si>
  <si>
    <t>Montáž laťování střech jednoduchých sklonu do 60° při osové vzdálenosti latí přes 150 do 360 mm</t>
  </si>
  <si>
    <t>396</t>
  </si>
  <si>
    <t>"sedlová střecha; 38°"</t>
  </si>
  <si>
    <t>"valbová střecha; 23,3°"</t>
  </si>
  <si>
    <t>485</t>
  </si>
  <si>
    <t>217</t>
  </si>
  <si>
    <t>762342511</t>
  </si>
  <si>
    <t>Montáž laťování montáž kontralatí na podklad bez tepelné izolace</t>
  </si>
  <si>
    <t>398</t>
  </si>
  <si>
    <t>"Krokve K1 - valbová střecha"</t>
  </si>
  <si>
    <t>(1,017+1,172+2,017+2,172)*2+3,172*6+2,889+4,266+4,352</t>
  </si>
  <si>
    <t>"Krokve K1 - pultová střecha"</t>
  </si>
  <si>
    <t>5,00*12+5,014*12</t>
  </si>
  <si>
    <t>762342523</t>
  </si>
  <si>
    <t>Montáž laťování montáž kontralatí přes tepelnou izolaci tloušťky přes 140 mm do 200 mm</t>
  </si>
  <si>
    <t>400</t>
  </si>
  <si>
    <t>219</t>
  </si>
  <si>
    <t>60514106</t>
  </si>
  <si>
    <t>řezivo jehličnaté lať pevnostní třída S10-13 průřez 40x60mm</t>
  </si>
  <si>
    <t>402</t>
  </si>
  <si>
    <t>"D.1.1; 19_Střešní konstrukce"</t>
  </si>
  <si>
    <t>"D.1.1; 20_Pohled na střechu"</t>
  </si>
  <si>
    <t>"Latě 40x60mm"</t>
  </si>
  <si>
    <t>"pol_765114012"</t>
  </si>
  <si>
    <t>(0,04*0,06)*(S6Zm2/0,33)</t>
  </si>
  <si>
    <t>(0,04*0,06)*(S6Nm2/0,33)</t>
  </si>
  <si>
    <t>(0,04*0,06)*(S11Nm2/0,33)</t>
  </si>
  <si>
    <t>"Sedlová střecha, přípočet okraje"</t>
  </si>
  <si>
    <t>(0,04*0,06)*(17,550+8,155)</t>
  </si>
  <si>
    <t>"Valbová střecha, přípočet okraje"</t>
  </si>
  <si>
    <t>(0,04*0,06)*(5,230+6,645+5,36)</t>
  </si>
  <si>
    <t>"Pultová střecha, přípočet okraje"</t>
  </si>
  <si>
    <t>(0,04*0,06)*(10,215+10,460)</t>
  </si>
  <si>
    <t>"montážní latě, O1_760x800mm"</t>
  </si>
  <si>
    <t>((0,04*0,06)*(0,88+0,80)*2)*10</t>
  </si>
  <si>
    <t>"----------------------------------"</t>
  </si>
  <si>
    <t>"Kontralatě 40x60mm"</t>
  </si>
  <si>
    <t>"pol_762342523"</t>
  </si>
  <si>
    <t>(0,04*0,06)*K1m</t>
  </si>
  <si>
    <t>4,053*1,1 "Přepočtené koeficientem množství</t>
  </si>
  <si>
    <t>762381111</t>
  </si>
  <si>
    <t>Ukotvení komínu ke krovu do šikmé plochy nebo do hřebene</t>
  </si>
  <si>
    <t>404</t>
  </si>
  <si>
    <t>1+1+1+1</t>
  </si>
  <si>
    <t>221</t>
  </si>
  <si>
    <t>762395000</t>
  </si>
  <si>
    <t>Spojovací prostředky krovů, bednění a laťování, nadstřešních konstrukcí svory, prkna, hřebíky, pásová ocel, vruty</t>
  </si>
  <si>
    <t>406</t>
  </si>
  <si>
    <t>28,295</t>
  </si>
  <si>
    <t>762431036</t>
  </si>
  <si>
    <t>Obložení stěn z dřevoštěpkových desek OSB přibíjených na pero a drážku broušených, tloušťky desky 22 mm</t>
  </si>
  <si>
    <t>408</t>
  </si>
  <si>
    <t>"Střecha sedlová"</t>
  </si>
  <si>
    <t>0,225*(17,550-0,45*2)</t>
  </si>
  <si>
    <t>0,150*7,755</t>
  </si>
  <si>
    <t>"pultová střecha, nad m.č. 101"</t>
  </si>
  <si>
    <t>0,225*(7,755+1,74)</t>
  </si>
  <si>
    <t>223</t>
  </si>
  <si>
    <t>762511264</t>
  </si>
  <si>
    <t>Podlahové konstrukce podkladové z dřevoštěpkových desek OSB jednovrstvých šroubovaných na pero a drážku nebroušených, tloušťky desky 18 mm</t>
  </si>
  <si>
    <t>410</t>
  </si>
  <si>
    <t>762511847.</t>
  </si>
  <si>
    <t>Demontáž podlahové konstrukce podkladové z  desek jednovrstvých šroubovaných na sraz, tloušťka desky přes 15 mm</t>
  </si>
  <si>
    <t>412</t>
  </si>
  <si>
    <t>strop</t>
  </si>
  <si>
    <t>29,41+22,58+23,32+34,96+3,07+14,45+21,22+22,94+13,21+15,06+9,37+10,37+10,83+1,35+1,38+3,34+18,76+7,85+7,64+18,88</t>
  </si>
  <si>
    <t>225</t>
  </si>
  <si>
    <t>762523108</t>
  </si>
  <si>
    <t>Položení podlah hoblovaných na sraz z fošen</t>
  </si>
  <si>
    <t>414</t>
  </si>
  <si>
    <t>"Spací pódium na +5,365m"</t>
  </si>
  <si>
    <t>3,465*4,84-0,40*1,75</t>
  </si>
  <si>
    <t>60516100</t>
  </si>
  <si>
    <t>řezivo smrkové sušené tl 30mm</t>
  </si>
  <si>
    <t>416</t>
  </si>
  <si>
    <t>0,482*1,08 "Přepočtené koeficientem množství</t>
  </si>
  <si>
    <t>227</t>
  </si>
  <si>
    <t>762595001</t>
  </si>
  <si>
    <t>Spojovací prostředky podlah a podkladových konstrukcí hřebíky, vruty</t>
  </si>
  <si>
    <t>418</t>
  </si>
  <si>
    <t>382,061</t>
  </si>
  <si>
    <t>7627131PC</t>
  </si>
  <si>
    <t>Ukončení střech u okapu (tvar L), latě 60/60mm, bednění prkna tl. 24mm vč. spojovacích prostředků a impregnace; D+M komplet</t>
  </si>
  <si>
    <t>420</t>
  </si>
  <si>
    <t>"Ukončení střechy; sedlová střecha"</t>
  </si>
  <si>
    <t>(0,35+0,50)*17,55+0,35*0,50*2</t>
  </si>
  <si>
    <t>(0,35+0,50)*7,755+0,35*0,50*2</t>
  </si>
  <si>
    <t>"Ukončení střechy; pultové střechy"</t>
  </si>
  <si>
    <t>(0,35+0,50)*10,250+0,35*0,50</t>
  </si>
  <si>
    <t>(0,35+0,50)*10,140+0,35*0,50</t>
  </si>
  <si>
    <t>"Ukončení střechy valbové"</t>
  </si>
  <si>
    <t>(0,50+0,32)*(6,435+5,197+5,081)</t>
  </si>
  <si>
    <t>229</t>
  </si>
  <si>
    <t>762723311</t>
  </si>
  <si>
    <t>Montáž prostorových vázaných konstrukcí z lepených hranolů průřezové plochy do 120 cm2</t>
  </si>
  <si>
    <t>422</t>
  </si>
  <si>
    <t>polštáře - Řezy"</t>
  </si>
  <si>
    <t>"100x100mm, rastr ve dvou směrech, á 0,500m"</t>
  </si>
  <si>
    <t>428</t>
  </si>
  <si>
    <t>61223264</t>
  </si>
  <si>
    <t>hranol konstrukční KVH lepený průřezu 100x100-280mm nepohledový</t>
  </si>
  <si>
    <t>424</t>
  </si>
  <si>
    <t>4,281*1,08 "Přepočtené koeficientem množství</t>
  </si>
  <si>
    <t>231</t>
  </si>
  <si>
    <t>762795000</t>
  </si>
  <si>
    <t>Spojovací prostředky prostorových vázaných konstrukcí hřebíky, svory, fixační prkna</t>
  </si>
  <si>
    <t>426</t>
  </si>
  <si>
    <t>762810024</t>
  </si>
  <si>
    <t>Záklop stropů z dřevoštěpkových desek OSB šroubovaných na trámy na pero a drážku, tloušťky desky 18 mm</t>
  </si>
  <si>
    <t>"2x18mm"352</t>
  </si>
  <si>
    <t>"odpočet 2NP_203"</t>
  </si>
  <si>
    <t>-(1,20*3,00)*2</t>
  </si>
  <si>
    <t>"odpočet 2NP_204"</t>
  </si>
  <si>
    <t>-3,080*2</t>
  </si>
  <si>
    <t>233</t>
  </si>
  <si>
    <t>762810026</t>
  </si>
  <si>
    <t>Záklop stropů z dřevoštěpkových desek OSB šroubovaných na trámy na pero a drážku, tloušťky desky 22 mm</t>
  </si>
  <si>
    <t>430</t>
  </si>
  <si>
    <t>97,628</t>
  </si>
  <si>
    <t>Dle 1 NP</t>
  </si>
  <si>
    <t>762810027</t>
  </si>
  <si>
    <t>Záklop stropů z dřevoštěpkových desek OSB šroubovaných na trámy na pero a drážku, tloušťky desky 25 mm</t>
  </si>
  <si>
    <t>432</t>
  </si>
  <si>
    <t>1 NP , 2 NP (viz řezy</t>
  </si>
  <si>
    <t>84,26</t>
  </si>
  <si>
    <t>235</t>
  </si>
  <si>
    <t>762895000</t>
  </si>
  <si>
    <t>Spojovací prostředky záklopu stropů, stropnic, podbíjení hřebíky, svory</t>
  </si>
  <si>
    <t>434</t>
  </si>
  <si>
    <t>"pol_762810024"</t>
  </si>
  <si>
    <t>303,900*0,018</t>
  </si>
  <si>
    <t>"pol_762810026"</t>
  </si>
  <si>
    <t>97,620*0,022</t>
  </si>
  <si>
    <t>"pol_762810027"</t>
  </si>
  <si>
    <t>84,260*0,025</t>
  </si>
  <si>
    <t>998762102</t>
  </si>
  <si>
    <t>Přesun hmot pro konstrukce tesařské stanovený z hmotnosti přesunovaného materiálu vodorovná dopravní vzdálenost do 50 m v objektech výšky přes 6 do 12 m</t>
  </si>
  <si>
    <t>436</t>
  </si>
  <si>
    <t>763</t>
  </si>
  <si>
    <t>Konstrukce suché výstavby</t>
  </si>
  <si>
    <t>237</t>
  </si>
  <si>
    <t>763111316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</si>
  <si>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</si>
  <si>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438</t>
  </si>
  <si>
    <t>"1NP, od +-0,000m na +2,434m, č.m.102"</t>
  </si>
  <si>
    <t>4,500+2,920</t>
  </si>
  <si>
    <t>"2NP, od +3,040m na +4,077m, č.m. 201+202"</t>
  </si>
  <si>
    <t>(13,475+0,245*2)*1,037</t>
  </si>
  <si>
    <t>"2NP, od +3,040m na +4,077m, č.m. 201+202+203"</t>
  </si>
  <si>
    <t>16,650*1,037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</si>
  <si>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</si>
  <si>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</si>
  <si>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440</t>
  </si>
  <si>
    <t>"2NP, od +3,070m na +5,535m, č.m. 204"</t>
  </si>
  <si>
    <t>2,960+3,330+3,520+2,220</t>
  </si>
  <si>
    <t>239</t>
  </si>
  <si>
    <t>763111717</t>
  </si>
  <si>
    <t>Příčka ze sádrokartonových desek ostatní konstrukce a práce na příčkách ze sádrokartonových desek základní penetrační nátěr (oboustranný)</t>
  </si>
  <si>
    <t>442</t>
  </si>
  <si>
    <t>39,168</t>
  </si>
  <si>
    <t>12,030</t>
  </si>
  <si>
    <t>240</t>
  </si>
  <si>
    <t>763111724</t>
  </si>
  <si>
    <t>Příčka ze sádrokartonových desek ostatní konstrukce a práce na příčkách ze sádrokartonových desek ochrana rohů páska k vyztužení různých úhlů vysoce pevná a nárazu odolná</t>
  </si>
  <si>
    <t>444</t>
  </si>
  <si>
    <t>2,465*2</t>
  </si>
  <si>
    <t>241</t>
  </si>
  <si>
    <t>763111771</t>
  </si>
  <si>
    <t>Příčka ze sádrokartonových desek Příplatek k cenám za rovinnost speciální tmelení kvality Q3</t>
  </si>
  <si>
    <t>446</t>
  </si>
  <si>
    <t>242</t>
  </si>
  <si>
    <t>7631214PC</t>
  </si>
  <si>
    <t>Stěna předsazená ze sádrokartonových desek s nosnou konstrukcí z ocelových profilů CW, UW dvojitě opláštěná deskami imprgnovanými H2 tl. 2 x 12,5 mm bez izolace, EI 30, stěna tl. 125 mm, profil 100; D+M komplet</t>
  </si>
  <si>
    <t>448</t>
  </si>
  <si>
    <t>"č.m.121"</t>
  </si>
  <si>
    <t>1,600*(1,500+0,100)</t>
  </si>
  <si>
    <t>"č.m.122"</t>
  </si>
  <si>
    <t>1,825*(1,500+0,100)</t>
  </si>
  <si>
    <t>"od +3,03m na +4,34m"</t>
  </si>
  <si>
    <t>"č.m. 204"</t>
  </si>
  <si>
    <t>(0,90*1,310)*2</t>
  </si>
  <si>
    <t>243</t>
  </si>
  <si>
    <t>763121714</t>
  </si>
  <si>
    <t>Stěna předsazená ze sádrokartonových desek ostatní konstrukce a práce na předsazených stěnách ze sádrokartonových desek základní penetrační nátěr</t>
  </si>
  <si>
    <t>450</t>
  </si>
  <si>
    <t>763121761</t>
  </si>
  <si>
    <t>Stěna předsazená ze sádrokartonových desek Příplatek k cenám za rovinnost kvality speciální tmelení kvality Q3</t>
  </si>
  <si>
    <t>452</t>
  </si>
  <si>
    <t>245</t>
  </si>
  <si>
    <t>763131531</t>
  </si>
  <si>
    <t>Podhled ze sádrokartonových desek jednovrstvá zavěšená spodní konstrukce z ocelových profilů CD, UD jednoduše opláštěná deskou protipožární DF, tl. 12,5 mm, bez izolace, EI 15</t>
  </si>
  <si>
    <t>454</t>
  </si>
  <si>
    <t>"1NP_110+111+112"</t>
  </si>
  <si>
    <t>763131557</t>
  </si>
  <si>
    <t>Podhled ze sádrokartonových desek jednovrstvá zavěšená spodní konstrukce z ocelových profilů CD, UD jednoduše opláštěná deskou vysokopevnostní protipožární impregnovanou DFRIH2, tl. 12,5 mm, bez izolace, EI do 15</t>
  </si>
  <si>
    <t>456</t>
  </si>
  <si>
    <t>"1NP_121+122+123+124+125"</t>
  </si>
  <si>
    <t>2,36+3,97+2,21+3,97+2,21</t>
  </si>
  <si>
    <t>247</t>
  </si>
  <si>
    <t>7631315PC</t>
  </si>
  <si>
    <t>Podhled ze sádrokartonových desek jednovrstvá zavěšená spodní konstrukce z ocelových profilů CD, UD jednoduše opláštěná deskou protipožární DF, tl. 12,5 mm, s izolací, EI 30; D+M komplet</t>
  </si>
  <si>
    <t>458</t>
  </si>
  <si>
    <t>"1NP</t>
  </si>
  <si>
    <t>25,880</t>
  </si>
  <si>
    <t>"1NP_109+116+117+118"</t>
  </si>
  <si>
    <t>13,21+18,76+7,95+7,44</t>
  </si>
  <si>
    <t>763131714</t>
  </si>
  <si>
    <t>Podhled ze sádrokartonových desek ostatní práce a konstrukce na podhledech ze sádrokartonových desek základní penetrační nátěr</t>
  </si>
  <si>
    <t>460</t>
  </si>
  <si>
    <t>35,260</t>
  </si>
  <si>
    <t>92,120</t>
  </si>
  <si>
    <t>14,720</t>
  </si>
  <si>
    <t>97,023</t>
  </si>
  <si>
    <t>3,080</t>
  </si>
  <si>
    <t>249</t>
  </si>
  <si>
    <t>763131751</t>
  </si>
  <si>
    <t>Podhled ze sádrokartonových desek ostatní práce a konstrukce na podhledech ze sádrokartonových desek montáž parotěsné zábrany</t>
  </si>
  <si>
    <t>462</t>
  </si>
  <si>
    <t>28329336</t>
  </si>
  <si>
    <t>fólie PE vyztužená Al vrstvou pro parotěsnou vrstvu 160g/m2</t>
  </si>
  <si>
    <t>464</t>
  </si>
  <si>
    <t>92,12*1,1235 "Přepočtené koeficientem množství</t>
  </si>
  <si>
    <t>251</t>
  </si>
  <si>
    <t>763131771</t>
  </si>
  <si>
    <t>Podhled ze sádrokartonových desek Příplatek k cenám za rovinnost kvality speciální tmelení kvality Q3</t>
  </si>
  <si>
    <t>466</t>
  </si>
  <si>
    <t>763161721</t>
  </si>
  <si>
    <t>Podkroví ze sádrokartonových desek dvouvrstvá spodní konstrukce z ocelových profilů CD, UD na krokvových závěsech jednoduše opláštěná deskou protipožární DF, tl. 12,5 mm, bez TI, REI 15</t>
  </si>
  <si>
    <t>468</t>
  </si>
  <si>
    <t>4,809*10,235-0,30*0,36</t>
  </si>
  <si>
    <t>4,705*10,160-0,55*0,600</t>
  </si>
  <si>
    <t>253</t>
  </si>
  <si>
    <t>763161741</t>
  </si>
  <si>
    <t>Podkroví ze sádrokartonových desek dvouvrstvá spodní konstrukce z ocelových profilů CD, UD na krokvových závěsech jednoduše opláštěná deskou impregnovanými protipožárními DFH2, tl. 12,5 mm, bez TI, REI 30</t>
  </si>
  <si>
    <t>470</t>
  </si>
  <si>
    <t>763181311</t>
  </si>
  <si>
    <t>Výplně otvorů konstrukcí ze sádrokartonových desek montáž zárubně kovové s konstrukcí jednokřídlové</t>
  </si>
  <si>
    <t>472</t>
  </si>
  <si>
    <t>"2NP_204; D6; 600/1970 - levé"</t>
  </si>
  <si>
    <t>255</t>
  </si>
  <si>
    <t>5533159L</t>
  </si>
  <si>
    <t>zárubeň jednokřídlá ocelová pro sádrokartonové příčky tl stěny 110-150mm rozměru 600/1970, 2100mm - levé vč. povrchové úpravy; výběr dle investora</t>
  </si>
  <si>
    <t>474</t>
  </si>
  <si>
    <t>763412113</t>
  </si>
  <si>
    <t>Sanitární příčky vhodné do suchého prostředí dělící z dřevotřískových desek laminovaných tl. 25 mm</t>
  </si>
  <si>
    <t>476</t>
  </si>
  <si>
    <t>(1,075+1,825)*2,74-(0,60*2,00)*2</t>
  </si>
  <si>
    <t>257</t>
  </si>
  <si>
    <t>763751811</t>
  </si>
  <si>
    <t>Demontáž podlah z podlahových panelů tloušťky do 250 mm</t>
  </si>
  <si>
    <t>478</t>
  </si>
  <si>
    <t>"1 NP"</t>
  </si>
  <si>
    <t>23,32+34,96+14,45+21,22+22,94+13,21+18,76+1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</si>
  <si>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</si>
  <si>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</si>
  <si>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480</t>
  </si>
  <si>
    <t>764</t>
  </si>
  <si>
    <t>Konstrukce klempířské</t>
  </si>
  <si>
    <t>259</t>
  </si>
  <si>
    <t>762425-21</t>
  </si>
  <si>
    <t>D+ M protisněhové ochrany S8 včetně háků (480 ks)</t>
  </si>
  <si>
    <t>482</t>
  </si>
  <si>
    <t>7625-120</t>
  </si>
  <si>
    <t>D+ M S.7 větrací komínek</t>
  </si>
  <si>
    <t>484</t>
  </si>
  <si>
    <t>261</t>
  </si>
  <si>
    <t>7625-15-19</t>
  </si>
  <si>
    <t>D+ M S.6 komínová hlavice 500*500</t>
  </si>
  <si>
    <t>486</t>
  </si>
  <si>
    <t>764021401</t>
  </si>
  <si>
    <t>Podkladní plech z hliníkového plechu rš 150 mm</t>
  </si>
  <si>
    <t>488</t>
  </si>
  <si>
    <t>hliníkový plech mříž proti ptactvu</t>
  </si>
  <si>
    <t>59,9</t>
  </si>
  <si>
    <t>263</t>
  </si>
  <si>
    <t>764021404</t>
  </si>
  <si>
    <t>Podkladní plech z hliníkového plechu rš 330 mm</t>
  </si>
  <si>
    <t>490</t>
  </si>
  <si>
    <t xml:space="preserve">lemovací krycí plech </t>
  </si>
  <si>
    <t>25,5</t>
  </si>
  <si>
    <t>764211435</t>
  </si>
  <si>
    <t>Oplechování střešních prvků z pozinkovaného plechu nároží větraného, včetně větrací mřížky rš 400 mm</t>
  </si>
  <si>
    <t>492</t>
  </si>
  <si>
    <t>" K 5 "60</t>
  </si>
  <si>
    <t>265</t>
  </si>
  <si>
    <t>764211443</t>
  </si>
  <si>
    <t>Oplechování střešních prvků z pozinkovaného plechu nároží nevětraného s použitím nárožního plechu rš 250 mm</t>
  </si>
  <si>
    <t>494</t>
  </si>
  <si>
    <t>větrací pas  hřebene</t>
  </si>
  <si>
    <t>"lemování u stěny "70,1</t>
  </si>
  <si>
    <t>57,4</t>
  </si>
  <si>
    <t>764214404</t>
  </si>
  <si>
    <t>Oplechování horních ploch zdí a nadezdívek (atik) z pozinkovaného plechu mechanicky kotvené rš 330 mm</t>
  </si>
  <si>
    <t>496</t>
  </si>
  <si>
    <t>"k6 "18</t>
  </si>
  <si>
    <t>267</t>
  </si>
  <si>
    <t>764216404</t>
  </si>
  <si>
    <t>Oplechování parapetů z pozinkovaného plechu rovných mechanicky kotvené, bez rohů rš 330 mm</t>
  </si>
  <si>
    <t>498</t>
  </si>
  <si>
    <t>764245511.</t>
  </si>
  <si>
    <t>Oplechování horních ploch zdí a nadezdívek z pozinkovaného plechu</t>
  </si>
  <si>
    <t>500</t>
  </si>
  <si>
    <t xml:space="preserve">oplechování komínů </t>
  </si>
  <si>
    <t>5*(0,55+0,55)*2*1</t>
  </si>
  <si>
    <t>Oplechování střešních oken</t>
  </si>
  <si>
    <t>10*(0,7+0,66)*2*1</t>
  </si>
  <si>
    <t>269</t>
  </si>
  <si>
    <t>76425-16</t>
  </si>
  <si>
    <t>D+ M S.3 sada pro pohyb a revizi na střeše</t>
  </si>
  <si>
    <t>502</t>
  </si>
  <si>
    <t>76425-17</t>
  </si>
  <si>
    <t>S .4 D+ M komínové hlavice 550*550</t>
  </si>
  <si>
    <t>504</t>
  </si>
  <si>
    <t>271</t>
  </si>
  <si>
    <t>76425-18</t>
  </si>
  <si>
    <t>D+ M S.5 komínová hlavice rozměr 450*450</t>
  </si>
  <si>
    <t>506</t>
  </si>
  <si>
    <t>76425-22</t>
  </si>
  <si>
    <t>D+ M nerezového obrubníku (okraj střechy atika)</t>
  </si>
  <si>
    <t>508</t>
  </si>
  <si>
    <t>273</t>
  </si>
  <si>
    <t>76425-23</t>
  </si>
  <si>
    <t>D+ M podstřešního profilu EPS (det D1,30)</t>
  </si>
  <si>
    <t>510</t>
  </si>
  <si>
    <t>764311413</t>
  </si>
  <si>
    <t>Lemování zdí z pozinkovaného plechu boční nebo horní rovné, střech s krytinou skládanou mimo prejzovou rš 250 mm</t>
  </si>
  <si>
    <t>512</t>
  </si>
  <si>
    <t xml:space="preserve">okapnice </t>
  </si>
  <si>
    <t>275</t>
  </si>
  <si>
    <t>764311417</t>
  </si>
  <si>
    <t>Lemování zdí z pozinkovaného plechu boční nebo horní rovné, střech s krytinou skládanou mimo prejzovou rš 670 mm</t>
  </si>
  <si>
    <t>514</t>
  </si>
  <si>
    <t>764511403</t>
  </si>
  <si>
    <t>Žlab podokapní z pozinkovaného plechu včetně háků a čel půlkruhový rš 250 mm</t>
  </si>
  <si>
    <t>516</t>
  </si>
  <si>
    <t>" K1" podokapní žlab (okap )</t>
  </si>
  <si>
    <t>27,5</t>
  </si>
  <si>
    <t>277</t>
  </si>
  <si>
    <t>764511404</t>
  </si>
  <si>
    <t>Žlab podokapní z pozinkovaného plechu včetně háků a čel půlkruhový rš 330 mm</t>
  </si>
  <si>
    <t>518</t>
  </si>
  <si>
    <t>"K2 "žlab (okap)</t>
  </si>
  <si>
    <t>43,8</t>
  </si>
  <si>
    <t>764518421</t>
  </si>
  <si>
    <t>Svod z pozinkovaného plechu včetně objímek, kolen a odskoků kruhový, průměru 80 mm</t>
  </si>
  <si>
    <t>520</t>
  </si>
  <si>
    <t>"K3 "2</t>
  </si>
  <si>
    <t>279</t>
  </si>
  <si>
    <t>764518422</t>
  </si>
  <si>
    <t>Svod z pozinkovaného plechu včetně objímek, kolen a odskoků kruhový, průměru 100 mm</t>
  </si>
  <si>
    <t>522</t>
  </si>
  <si>
    <t>"K4 "14,6</t>
  </si>
  <si>
    <t>998764102</t>
  </si>
  <si>
    <t>Přesun hmot pro konstrukce klempířské stanovený z hmotnosti přesunovaného materiálu vodorovná dopravní vzdálenost do 50 m v objektech výšky přes 6 do 12 m</t>
  </si>
  <si>
    <t>524</t>
  </si>
  <si>
    <t>765</t>
  </si>
  <si>
    <t>Krytina skládaná</t>
  </si>
  <si>
    <t>281</t>
  </si>
  <si>
    <t>765113121</t>
  </si>
  <si>
    <t>Krytina keramická drážková sklonu střechy do 30° okapová hrana s větrací mřížkou jednoduchou</t>
  </si>
  <si>
    <t>526</t>
  </si>
  <si>
    <t>"Sedlová střecha"</t>
  </si>
  <si>
    <t>17,550+7,755</t>
  </si>
  <si>
    <t>"Valbová střecha"</t>
  </si>
  <si>
    <t>5,230+6,645+5,360</t>
  </si>
  <si>
    <t>"Půltová střecha"</t>
  </si>
  <si>
    <t>10,215+10,460</t>
  </si>
  <si>
    <t>765113911</t>
  </si>
  <si>
    <t>Krytina keramická drážková sklonu střechy do 30° Příplatek cenám za sklon přes 30° do 40°</t>
  </si>
  <si>
    <t>528</t>
  </si>
  <si>
    <t>"sedlová střecha "254,9</t>
  </si>
  <si>
    <t>283</t>
  </si>
  <si>
    <t>765114011</t>
  </si>
  <si>
    <t>Krytina keramická hladká bobrovka sklonu střechy do 30° na sucho korunové krytí režná</t>
  </si>
  <si>
    <t>530</t>
  </si>
  <si>
    <t>"sedlová střecha;</t>
  </si>
  <si>
    <t>242,340+6,520+5,980</t>
  </si>
  <si>
    <t>"Skladba (nezateplená)"</t>
  </si>
  <si>
    <t xml:space="preserve">"valbová střecha; </t>
  </si>
  <si>
    <t>35,690</t>
  </si>
  <si>
    <t>"pultové střechy;</t>
  </si>
  <si>
    <t>53,660+53,230</t>
  </si>
  <si>
    <t>765114211</t>
  </si>
  <si>
    <t>Krytina keramická hladká bobrovka sklonu střechy do 30° nárožní hrana na sucho s větracím pásem kovovým, z hřebenáčů režných</t>
  </si>
  <si>
    <t>532</t>
  </si>
  <si>
    <t>"valbová; od +4,810m na +6,180m"</t>
  </si>
  <si>
    <t xml:space="preserve">Sqrt((1,370)^2+(4,264)^2) </t>
  </si>
  <si>
    <t>Sqrt((1,370)^2+(4,355)^2)</t>
  </si>
  <si>
    <t>285</t>
  </si>
  <si>
    <t>765114311</t>
  </si>
  <si>
    <t>Krytina keramická hladká bobrovka sklonu střechy do 30° hřeben na sucho s větracím pásem kovovým, z hřebenáčů režných</t>
  </si>
  <si>
    <t>534</t>
  </si>
  <si>
    <t>"sedlová střecha; +8,280m"</t>
  </si>
  <si>
    <t>17,550-0,45*2</t>
  </si>
  <si>
    <t>"valbová střecha, +6,115m"</t>
  </si>
  <si>
    <t>2,235</t>
  </si>
  <si>
    <t>765114421</t>
  </si>
  <si>
    <t>Krytina keramická hladká bobrovka sklonu střechy do 30° úžlabí vykládané vložené z tašek režných</t>
  </si>
  <si>
    <t>536</t>
  </si>
  <si>
    <t>"od +3,490m na +5,400m"</t>
  </si>
  <si>
    <t xml:space="preserve">Sqrt((1,910)^2+(4,942)^2) </t>
  </si>
  <si>
    <t>"od +3,490m na +5,355m"</t>
  </si>
  <si>
    <t>Sqrt((1,865)^2+(4,847)^2)</t>
  </si>
  <si>
    <t>287</t>
  </si>
  <si>
    <t>765114521</t>
  </si>
  <si>
    <t>Krytina keramická hladká bobrovka sklonu střechy do 30° štítová hrana na sucho okrajovými taškami režnými</t>
  </si>
  <si>
    <t>538</t>
  </si>
  <si>
    <t xml:space="preserve">"sedlová střecha; </t>
  </si>
  <si>
    <t>7,870*2+4,725+4,790</t>
  </si>
  <si>
    <t>"pultové střechy; 24°"</t>
  </si>
  <si>
    <t>5,540+5,540</t>
  </si>
  <si>
    <t>3,710+3,710</t>
  </si>
  <si>
    <t>765115111</t>
  </si>
  <si>
    <t>Montáž střešních doplňků krytiny keramické doplňků hřebene rozdělovacího hřebenáče</t>
  </si>
  <si>
    <t>540</t>
  </si>
  <si>
    <t>"Valbová střecha"26,5 m</t>
  </si>
  <si>
    <t>26,5/0,18</t>
  </si>
  <si>
    <t>289</t>
  </si>
  <si>
    <t>59660004</t>
  </si>
  <si>
    <t>hřebenáč rozdělovací valbový k drážkovému hřebenáči š 210mm režný</t>
  </si>
  <si>
    <t>542</t>
  </si>
  <si>
    <t>26,6/0,18*1,1</t>
  </si>
  <si>
    <t>765115121</t>
  </si>
  <si>
    <t>Montáž střešních doplňků krytiny keramické doplňků hřebene ukončení hřebenáče</t>
  </si>
  <si>
    <t>544</t>
  </si>
  <si>
    <t>291</t>
  </si>
  <si>
    <t>59660003</t>
  </si>
  <si>
    <t>ukončení hřebenáče vrchní k hřebenáči drážkovému š 210mm režná</t>
  </si>
  <si>
    <t>546</t>
  </si>
  <si>
    <t>2,9126213592233*1,03 "Přepočtené koeficientem množství</t>
  </si>
  <si>
    <t>765115201</t>
  </si>
  <si>
    <t>Montáž střešních doplňků krytiny keramické nástavce pro anténu</t>
  </si>
  <si>
    <t>548</t>
  </si>
  <si>
    <t>293</t>
  </si>
  <si>
    <t>59660254</t>
  </si>
  <si>
    <t>nástavec pro anténu kovový D 28-74mm</t>
  </si>
  <si>
    <t>550</t>
  </si>
  <si>
    <t>0,970873786407767*1,03 "Přepočtené koeficientem množství</t>
  </si>
  <si>
    <t>765115202</t>
  </si>
  <si>
    <t>Montáž střešních doplňků krytiny keramické nástavce pro odvětrání kanalizace</t>
  </si>
  <si>
    <t>552</t>
  </si>
  <si>
    <t>295</t>
  </si>
  <si>
    <t>59660255</t>
  </si>
  <si>
    <t>nástavec odvětrání kovový D 125mm</t>
  </si>
  <si>
    <t>554</t>
  </si>
  <si>
    <t>1,94174757281553*1,03 "Přepočtené koeficientem množství</t>
  </si>
  <si>
    <t>765115252</t>
  </si>
  <si>
    <t>Montáž střešních doplňků krytiny keramické držáku hromosvodu na hřeben</t>
  </si>
  <si>
    <t>556</t>
  </si>
  <si>
    <t>297</t>
  </si>
  <si>
    <t>59660654</t>
  </si>
  <si>
    <t>držák hromosvodu Pz na hřebenáč</t>
  </si>
  <si>
    <t>558</t>
  </si>
  <si>
    <t>9,70873786407767*1,03 "Přepočtené koeficientem množství</t>
  </si>
  <si>
    <t>765115253</t>
  </si>
  <si>
    <t>Montáž střešních doplňků krytiny keramické držáku satelitní antény</t>
  </si>
  <si>
    <t>560</t>
  </si>
  <si>
    <t>299</t>
  </si>
  <si>
    <t>59660253</t>
  </si>
  <si>
    <t>držák satelitní antény D 48mm rozteč krokví 500-950mm</t>
  </si>
  <si>
    <t>562</t>
  </si>
  <si>
    <t>765191011</t>
  </si>
  <si>
    <t>Montáž pojistné hydroizolační nebo parotěsné fólie kladené ve sklonu přes 20° volně na krokve</t>
  </si>
  <si>
    <t>564</t>
  </si>
  <si>
    <t>36,7+106.8</t>
  </si>
  <si>
    <t>301</t>
  </si>
  <si>
    <t>28329030</t>
  </si>
  <si>
    <t>fólie kontaktní difuzně propustná pro doplňkovou hydroizolační vrstvu, monolitická třívrstvá PES/PP 150-160g/m2, integrovaná samolepící páska</t>
  </si>
  <si>
    <t>566</t>
  </si>
  <si>
    <t>142,58*1,1 "Přepočtené koeficientem množství</t>
  </si>
  <si>
    <t>765191023</t>
  </si>
  <si>
    <t>Montáž pojistné hydroizolační nebo parotěsné fólie kladené ve sklonu přes 20° s lepenými přesahy na bednění nebo tepelnou izolaci</t>
  </si>
  <si>
    <t>568</t>
  </si>
  <si>
    <t>"hydroizolační vrstva+parozábrana "</t>
  </si>
  <si>
    <t>303</t>
  </si>
  <si>
    <t>62855003</t>
  </si>
  <si>
    <t>pás asfaltový natavitelný modifikovaný SBS tl 4,0mm s vložkou z polyesterové rohože a hrubozrnným břidličným posypem na horním povrchu</t>
  </si>
  <si>
    <t>570</t>
  </si>
  <si>
    <t>254,84*1,15 "Přepočtené koeficientem množství</t>
  </si>
  <si>
    <t>62855000</t>
  </si>
  <si>
    <t>pás asfaltový samolepicí modifikovaný SBS tl 1,8mm s vložkou z polyesterové rohože s  spalitelnou fólií nebo jemnozrnným minerálním posypem nebo textilií na horním povrchu</t>
  </si>
  <si>
    <t>572</t>
  </si>
  <si>
    <t>305</t>
  </si>
  <si>
    <t>765191031</t>
  </si>
  <si>
    <t>Montáž pojistné hydroizolační nebo parotěsné fólie lepení těsnících pásků pod kontralatě</t>
  </si>
  <si>
    <t>574</t>
  </si>
  <si>
    <t>387,2</t>
  </si>
  <si>
    <t>28329303</t>
  </si>
  <si>
    <t>páska těsnící jednostranně lepící butylkaučuková pod kontralatě š 50mm</t>
  </si>
  <si>
    <t>576</t>
  </si>
  <si>
    <t>387,2*1,1 "Přepočtené koeficientem množství</t>
  </si>
  <si>
    <t>307</t>
  </si>
  <si>
    <t>998765102</t>
  </si>
  <si>
    <t>Přesun hmot pro krytiny skládané stanovený z hmotnosti přesunovaného materiálu vodorovná dopravní vzdálenost do 50 m na objektech výšky přes 6 do 12 m</t>
  </si>
  <si>
    <t>578</t>
  </si>
  <si>
    <t>766</t>
  </si>
  <si>
    <t>Konstrukce truhlářské</t>
  </si>
  <si>
    <t>76625-8</t>
  </si>
  <si>
    <t>D+ M D1 dveře interierové</t>
  </si>
  <si>
    <t>580</t>
  </si>
  <si>
    <t>DVEŘE VCHODOVÉ S PLASTOVÝM RÁMEM</t>
  </si>
  <si>
    <t>DVOUKŘÍDLÉ, DĚLENÍ 1000/500</t>
  </si>
  <si>
    <t>KŘÍDLA PROSKLENNÁ ZE 3/4, CONNEX ČIRÉ,</t>
  </si>
  <si>
    <t>KOMPLETNÍ VÝROBEK Umax=1,2 W/m2K, MIN. PĚTIKOMOROVÝ PROFIL</t>
  </si>
  <si>
    <t>ZASKLENÍ ČÍRÉ IZOLAČNÍ DVOJSKLO Ugmax=1,0 W/m2,</t>
  </si>
  <si>
    <t>ROZMĚRY OTVORU</t>
  </si>
  <si>
    <t>VÝŠKA: 2250mm</t>
  </si>
  <si>
    <t>ŠÍŘKA: 1700mm</t>
  </si>
  <si>
    <t>BEZPEČNOSTNÍ PROTI VNIKNUTÍ TŘÍDY P1A, PLASTOVÝ</t>
  </si>
  <si>
    <t>ZASKLÍVACÍ RÁMEČEK, KOVÁNÍ CELOOBVODOVÉ BEZPEČNOSTNÍ</t>
  </si>
  <si>
    <t>PODKLADNÍ PURENIT, BEZPEČNOSTNÍ ZÁMEK, HLINÍKOVÝ PŘECHODOVÝ PROFIL</t>
  </si>
  <si>
    <t>PANIKOVÁ KLIKA</t>
  </si>
  <si>
    <t>BARVA: BARVA POBLÍŽ RAL 501</t>
  </si>
  <si>
    <t>309</t>
  </si>
  <si>
    <t>76625-9</t>
  </si>
  <si>
    <t>D+ M D2 dveře interiérové</t>
  </si>
  <si>
    <t>582</t>
  </si>
  <si>
    <t>DVEŘE INTERIÉROVÉ DO PLASTOVÉ ZÁRUBNĚ</t>
  </si>
  <si>
    <t>DVOUKŘÍDLÉ, DĚLENÍ 1000/400</t>
  </si>
  <si>
    <t>VÝŠKA: 2450mm</t>
  </si>
  <si>
    <t>ŠÍŘKA: 1600mm</t>
  </si>
  <si>
    <t>VÝPLŇ Z XPS, ZÁVĚSY OCELOVÉ</t>
  </si>
  <si>
    <t>POVRCH I PROFIL PLAST</t>
  </si>
  <si>
    <t>BARVA: BARVA POBLÍŽ RAL 5010 Enziánová modrá</t>
  </si>
  <si>
    <t>DODÁVKA SPOLEČNĚ SE ZÁRUBNÍ</t>
  </si>
  <si>
    <t>DLE SYSTÉMU DODAVATE</t>
  </si>
  <si>
    <t>766-25-10</t>
  </si>
  <si>
    <t>D+ M Dveře interiérové do plastové zárubně D2</t>
  </si>
  <si>
    <t>584</t>
  </si>
  <si>
    <t>311</t>
  </si>
  <si>
    <t>766-25-11</t>
  </si>
  <si>
    <t>D+ M D3-interiérové dveře D3</t>
  </si>
  <si>
    <t>586</t>
  </si>
  <si>
    <t>DVEŘE INTERIÉROVÉ DO OCELOVÉ ZÁRUBNĚ</t>
  </si>
  <si>
    <t>JEDNOKŘÍDLÉ, PLNÉ</t>
  </si>
  <si>
    <t>VÝŠKA: 1900mm</t>
  </si>
  <si>
    <t>ŠÍŘKA: 900mm</t>
  </si>
  <si>
    <t>SNÍŽENÝ PROFIL</t>
  </si>
  <si>
    <t>POŽÁRNÍ ODOLNOST EW-C30DP3</t>
  </si>
  <si>
    <t>VÝPLŇ PROTIPOŽÁRNÍ, ZÁVĚSY OCELOVÉ</t>
  </si>
  <si>
    <t>POVRCH Z CPL 0,8mm</t>
  </si>
  <si>
    <t>DODÁVKA SPOLEČNĚ S PROTIPOŽÁRNÍ OCELOVOU ZÁRUBNÍ</t>
  </si>
  <si>
    <t xml:space="preserve">ZÁRUBEŇ Z PLECHU tl. 1,5mm S POLODRÁŽKOU </t>
  </si>
  <si>
    <t>766-25-12</t>
  </si>
  <si>
    <t>D+ M dveře interiérové D3</t>
  </si>
  <si>
    <t>588</t>
  </si>
  <si>
    <t>VÝŠKA: 2020mm</t>
  </si>
  <si>
    <t>ŠÍŘKA: 700mm</t>
  </si>
  <si>
    <t>VOŠTINOVÁ VÝPLŇ, ZÁVĚSY OCELOVÉ</t>
  </si>
  <si>
    <t>DODÁVKA SPOLEČNĚ S OCELOVOU ZÁRUBNÍ</t>
  </si>
  <si>
    <t>ZÁRUBEŇ Z PLECHU tl. 1,5mm S POLODRÁŽKOU</t>
  </si>
  <si>
    <t>313</t>
  </si>
  <si>
    <t>766-25-13</t>
  </si>
  <si>
    <t>D+ M interiérové dveře D3</t>
  </si>
  <si>
    <t>590</t>
  </si>
  <si>
    <t>ŠÍŘKA: 800mm</t>
  </si>
  <si>
    <t>VÝPLŇ Z LEHČENÉ DUTINOVÉ DTD, ZÁVĚSY OCELOVÉ</t>
  </si>
  <si>
    <t>76625-14</t>
  </si>
  <si>
    <t>592</t>
  </si>
  <si>
    <t>ŠÍŘKA: 1000mm</t>
  </si>
  <si>
    <t>OSAZENO MADLY PRO VOZÍČKÁŘE</t>
  </si>
  <si>
    <t>315</t>
  </si>
  <si>
    <t>76625-15</t>
  </si>
  <si>
    <t>D+ M interiérových dveří D4</t>
  </si>
  <si>
    <t>594</t>
  </si>
  <si>
    <t>DVEŘE INTERIÉROVÉ DO OCELOVÉ ZÁRUBNĚ PRO SDK PŘÍČKY</t>
  </si>
  <si>
    <t>DVEŘE INTERIÉROVÉ - SANITÁRNÍ</t>
  </si>
  <si>
    <t>ROZMĚRY KŘÍDLA</t>
  </si>
  <si>
    <t>VÝŠKA: 2000mm STANDARDNÍ</t>
  </si>
  <si>
    <t>ŠÍŘKA: 600mm</t>
  </si>
  <si>
    <t>DŘEVOTŘÍSKA S BAREVNÝM, LAMINOVANÝM POVRCHEM</t>
  </si>
  <si>
    <t>TLOUŠŤKA PANELŮ: 25 MM</t>
  </si>
  <si>
    <t>KONSTRUKCE: PROFILY Z ELOXOVANÉHO HLINÍKU, PŘÍPADNĚ LAKOVANÉ NEBO NEREZOVÉ</t>
  </si>
  <si>
    <t>NOHY: VÝŠKOVĚ NASTAVITELNÉ NEREZOVÉ NEBO HLINÍKOVÉ VÝŠKA 150 MM</t>
  </si>
  <si>
    <t>PANTY: HLINÍKOVÉ NEBO NEREZOVÉ</t>
  </si>
  <si>
    <t>ZAVÍRÁNÍ: NEREZ NEBO HLINÍKOVÁ KLIKA S WC ZÁMKEM</t>
  </si>
  <si>
    <t>BARVA: BARVA POBLÍŽ RAL 5010 Enziánová mo</t>
  </si>
  <si>
    <t>76625-16</t>
  </si>
  <si>
    <t>D+ M dveře vchodoé D5</t>
  </si>
  <si>
    <t>596</t>
  </si>
  <si>
    <t>JEDNOKŘÍDLÉ, PLNÉ, S NADVĚTLÍKEM VÝŠKY 300mm</t>
  </si>
  <si>
    <t>ZASKLENÍ ČÍRÉ IZOLAČNÍ DVOJSKLO Ugmax=1,0 W/m2</t>
  </si>
  <si>
    <t>KULATÝ PRŮZOR PR.250mm V KŘÍDLE</t>
  </si>
  <si>
    <t>VÝŠKA: 2350mm</t>
  </si>
  <si>
    <t>BARVA: PLNÁ BARVA POBLÍŽ RAL 1014, PASTELOVÁ</t>
  </si>
  <si>
    <t>317</t>
  </si>
  <si>
    <t>76625-17</t>
  </si>
  <si>
    <t>D+ M dveře vchodové D6</t>
  </si>
  <si>
    <t>598</t>
  </si>
  <si>
    <t>ŠÍŘKA: 1100mm</t>
  </si>
  <si>
    <t>PODKLADNÍ PURENIT, BEZPEČNOSTNÍ ZÁMEK, HLINÍKOVÝ PŘECHODOVÝ</t>
  </si>
  <si>
    <t>barva bílá</t>
  </si>
  <si>
    <t>76625-18</t>
  </si>
  <si>
    <t>D+ M dveře D7</t>
  </si>
  <si>
    <t>600</t>
  </si>
  <si>
    <t>DVEŘE EXTERIÉROVÉ, DŘEVĚNÉ</t>
  </si>
  <si>
    <t>JEDNOKŘÍDLÉ PRKENNÉ, MODŘÍN, LAKOVANÝ, TL.25, SVLAKY</t>
  </si>
  <si>
    <t>VÝŠKA: 1000mm</t>
  </si>
  <si>
    <t>KOVÁNÍ OCELOVÉ,</t>
  </si>
  <si>
    <t>ZÁVĚSY DO OCELOVÉHO RÁMU - PROFILY L50X50/5 PO OBVODU, POZINK</t>
  </si>
  <si>
    <t>PENTLICE NA ZÁMEK</t>
  </si>
  <si>
    <t>319</t>
  </si>
  <si>
    <t>76625-19</t>
  </si>
  <si>
    <t>D+ M D8 dveře interiérové (L+ P)</t>
  </si>
  <si>
    <t>602</t>
  </si>
  <si>
    <t>NÁVRH - TABULKA DVE ŘNÍCH VÝPLNÍ IV SKAUTSKÁ KLUBOVNA</t>
  </si>
  <si>
    <t>D8 DVEŘE INTERIÉROVÉ DO OCELOVÉ ZÁRUBNĚ PRO POUŽITÍ DO SDK</t>
  </si>
  <si>
    <t>JEDNOKŘÍDLÉ,</t>
  </si>
  <si>
    <t>KŘÍDLA MAJÍ PROSKLENNÝ PROUŽEK ZE 3/4, CONNEX ČIRÉ,</t>
  </si>
  <si>
    <t>76625-20</t>
  </si>
  <si>
    <t>D+ M dveře interiérové D8</t>
  </si>
  <si>
    <t>604</t>
  </si>
  <si>
    <t>DVEŘE INTERIÉROVÉ DO OCELOVÉ ZÁRUBNĚ PRO POUŽITÍ DO SDK</t>
  </si>
  <si>
    <t>ZÁRUBEŇ Z PLECHU tl. 1,5mm S POLODR</t>
  </si>
  <si>
    <t>321</t>
  </si>
  <si>
    <t>76625-21</t>
  </si>
  <si>
    <t>D+ M dveří interiérových D08</t>
  </si>
  <si>
    <t>606</t>
  </si>
  <si>
    <t>ZÁRUBEŇ Z PLECHU tl. 1,5mm S POLODRÁŽK</t>
  </si>
  <si>
    <t>766-21a</t>
  </si>
  <si>
    <t>D+ M dveře D 08</t>
  </si>
  <si>
    <t>608</t>
  </si>
  <si>
    <t>VÝŠKA: 2070mm</t>
  </si>
  <si>
    <t>ZÁRUBEŇ Z PLECHU tl. 1,5mm S POLODRÁŽKO</t>
  </si>
  <si>
    <t>323</t>
  </si>
  <si>
    <t>766-21b</t>
  </si>
  <si>
    <t>D+ M dveře D08</t>
  </si>
  <si>
    <t>610</t>
  </si>
  <si>
    <t>ZÁRUBEŇ Z PLECHU tl. 1,5mm S</t>
  </si>
  <si>
    <t>766-21d</t>
  </si>
  <si>
    <t>D+ M dveří D08</t>
  </si>
  <si>
    <t>612</t>
  </si>
  <si>
    <t>325</t>
  </si>
  <si>
    <t>76625-22</t>
  </si>
  <si>
    <t>D+ M D9 dveře tepelně izolační</t>
  </si>
  <si>
    <t>614</t>
  </si>
  <si>
    <t>DVEŘE TEPELNĚ IZOLAČNÍ S PLASTOVÝM RÁMEM</t>
  </si>
  <si>
    <t>JEDNOKŘÍDLÉM SE ŠIKMÝM NADPRAŽÍ - ATYP</t>
  </si>
  <si>
    <t>VÝŠKA: 2050mm</t>
  </si>
  <si>
    <t>POŽÁRNÍ ODOLNOST EW-C30DP3 - VČETNĚ RÁMY A PROFILU</t>
  </si>
  <si>
    <t>KOVÁNÍ CELOOBVODOVÉ BEZPEČNOSTNÍ</t>
  </si>
  <si>
    <t>BARVA: BARVA POBLÍŽ RAL 5010 Enziánová modr</t>
  </si>
  <si>
    <t>76625-23</t>
  </si>
  <si>
    <t>D+ M dveře vchodové s palstovým rámem D10</t>
  </si>
  <si>
    <t>616</t>
  </si>
  <si>
    <t>DVOUKŘÍDLÉ, PLNÉ, DĚLENÍ 1000/600</t>
  </si>
  <si>
    <t>ŠÍŘKA: 1800mm</t>
  </si>
  <si>
    <t>BARVA: PLNÁ BARVA POBLÍŽ RAL 1014, PASTEL</t>
  </si>
  <si>
    <t>327</t>
  </si>
  <si>
    <t>766622115</t>
  </si>
  <si>
    <t>Montáž oken plastových včetně montáže rámu plochy přes 1 m2 pevných do zdiva, výšky do 1,5 m</t>
  </si>
  <si>
    <t>618</t>
  </si>
  <si>
    <t>"01 "4*1,25*1,45</t>
  </si>
  <si>
    <t>"02 "1*1,5*1,45</t>
  </si>
  <si>
    <t>"03 "2*2*1,365</t>
  </si>
  <si>
    <t>"04 "1*0,5*1</t>
  </si>
  <si>
    <t>"04 "1,3*1,5</t>
  </si>
  <si>
    <t>"07 "4*1,25*1,25</t>
  </si>
  <si>
    <t>"08 "1,5*1,45*4</t>
  </si>
  <si>
    <t>"09 "0,9*1,45</t>
  </si>
  <si>
    <t>"010 "1*0,5*0,9</t>
  </si>
  <si>
    <t>R61140043.1</t>
  </si>
  <si>
    <t>dodávka plastového okna</t>
  </si>
  <si>
    <t>620</t>
  </si>
  <si>
    <t>329</t>
  </si>
  <si>
    <t>766671001.</t>
  </si>
  <si>
    <t>Montáž střešních oken dřevěných nebo plastových kyvných, výklopných/kyvných s okenním rámem a lemováním, s plisovaným límcem, s napojením na krytinu do krytiny ploché, rozměru 70*66 cm</t>
  </si>
  <si>
    <t>622</t>
  </si>
  <si>
    <t>"06 "8</t>
  </si>
  <si>
    <t>"05 "2</t>
  </si>
  <si>
    <t>ROT.792635.</t>
  </si>
  <si>
    <t>Střešní okno kyvné 700*660 mm</t>
  </si>
  <si>
    <t>624</t>
  </si>
  <si>
    <t>331</t>
  </si>
  <si>
    <t>766694116</t>
  </si>
  <si>
    <t>Montáž ostatních truhlářských konstrukcí parapetních desek dřevěných nebo plastových šířky do 300 mm</t>
  </si>
  <si>
    <t>626</t>
  </si>
  <si>
    <t>766-25-1</t>
  </si>
  <si>
    <t>Dodávka vnitřních parapetů -dubových</t>
  </si>
  <si>
    <t>628</t>
  </si>
  <si>
    <t>333</t>
  </si>
  <si>
    <t>76625-6</t>
  </si>
  <si>
    <t>D+ M T .5 žebřík do spacího patra</t>
  </si>
  <si>
    <t>630</t>
  </si>
  <si>
    <t>998766102</t>
  </si>
  <si>
    <t>Přesun hmot pro konstrukce truhlářské stanovený z hmotnosti přesunovaného materiálu vodorovná dopravní vzdálenost do 50 m v objektech výšky přes 6 do 12 m</t>
  </si>
  <si>
    <t>632</t>
  </si>
  <si>
    <t>767</t>
  </si>
  <si>
    <t>Konstrukce zámečnické</t>
  </si>
  <si>
    <t>335</t>
  </si>
  <si>
    <t>76725-1</t>
  </si>
  <si>
    <t>D+ M Z1 sít z nerezového ocelového lanka</t>
  </si>
  <si>
    <t>634</t>
  </si>
  <si>
    <t>76725-25-2</t>
  </si>
  <si>
    <t>D+ M vnitřního zábrádlí (viz výkres )</t>
  </si>
  <si>
    <t>636</t>
  </si>
  <si>
    <t>337</t>
  </si>
  <si>
    <t>767531111</t>
  </si>
  <si>
    <t>Montáž vstupních čistících zón z rohoží kovových nebo plastových</t>
  </si>
  <si>
    <t>638</t>
  </si>
  <si>
    <t>1,4*0,45</t>
  </si>
  <si>
    <t>69752065</t>
  </si>
  <si>
    <t>rohož vstupní provedení rýhované hliníkové profily</t>
  </si>
  <si>
    <t>640</t>
  </si>
  <si>
    <t>0,63*1,1 "Přepočtené koeficientem množství</t>
  </si>
  <si>
    <t>339</t>
  </si>
  <si>
    <t>998767102</t>
  </si>
  <si>
    <t>Přesun hmot pro zámečnické konstrukce stanovený z hmotnosti přesunovaného materiálu vodorovná dopravní vzdálenost do 50 m v objektech výšky přes 6 do 12 m</t>
  </si>
  <si>
    <t>642</t>
  </si>
  <si>
    <t>771</t>
  </si>
  <si>
    <t>Podlahy z dlaždic</t>
  </si>
  <si>
    <t>771111011</t>
  </si>
  <si>
    <t>Příprava podkladu před provedením dlažby vysátí podlah</t>
  </si>
  <si>
    <t>644</t>
  </si>
  <si>
    <t>"2 NP "3,32</t>
  </si>
  <si>
    <t>"1 NP "7,95+7,44</t>
  </si>
  <si>
    <t>"1 NP  "17,85+6,68+3,97+2,21+3,97+2,21</t>
  </si>
  <si>
    <t>341</t>
  </si>
  <si>
    <t>771111012</t>
  </si>
  <si>
    <t>Příprava podkladu před provedením dlažby vysátí schodišť</t>
  </si>
  <si>
    <t>646</t>
  </si>
  <si>
    <t>1,200*17</t>
  </si>
  <si>
    <t>771121011</t>
  </si>
  <si>
    <t>Příprava podkladu před provedením dlažby nátěr penetrační na podlahu</t>
  </si>
  <si>
    <t>648</t>
  </si>
  <si>
    <t>"sokly"</t>
  </si>
  <si>
    <t>69,260*0,08</t>
  </si>
  <si>
    <t>"schodiště"</t>
  </si>
  <si>
    <t>1,200*(3,14+4,80)</t>
  </si>
  <si>
    <t>(0,185*17+0,30*16)*0,08</t>
  </si>
  <si>
    <t>55,5</t>
  </si>
  <si>
    <t>343</t>
  </si>
  <si>
    <t>771274123</t>
  </si>
  <si>
    <t>Montáž obkladů schodišť z dlaždic keramických lepených flexibilním lepidlem stupnic protiskluzných nebo reliéfních, šířky přes 250 do 300 mm</t>
  </si>
  <si>
    <t>650</t>
  </si>
  <si>
    <t>"z +-0,00m na +3,140m"</t>
  </si>
  <si>
    <t>771274232</t>
  </si>
  <si>
    <t>Montáž obkladů schodišť z dlaždic keramických lepených flexibilním lepidlem podstupnic hladkých, výšky přes 150 do 200 mm</t>
  </si>
  <si>
    <t>652</t>
  </si>
  <si>
    <t>345</t>
  </si>
  <si>
    <t>5976100PC</t>
  </si>
  <si>
    <t>dlažba keramická slinutá hladká do interiéru i exteriéru - výběr dle investora</t>
  </si>
  <si>
    <t>654</t>
  </si>
  <si>
    <t>20,400*0,185</t>
  </si>
  <si>
    <t>"dopočet schodiště - stěna"</t>
  </si>
  <si>
    <t>((0,185*0,30)/2)*16</t>
  </si>
  <si>
    <t>771474112</t>
  </si>
  <si>
    <t>Montáž soklů z dlaždic keramických lepených flexibilním lepidlem rovných, výšky přes 65 do 90 mm</t>
  </si>
  <si>
    <t>656</t>
  </si>
  <si>
    <t>78,26</t>
  </si>
  <si>
    <t>347</t>
  </si>
  <si>
    <t>771474132</t>
  </si>
  <si>
    <t>Montáž soklů z dlaždic keramických lepených flexibilním lepidlem schodišťových stupňovitých, výšky přes 65 do 90 mm</t>
  </si>
  <si>
    <t>658</t>
  </si>
  <si>
    <t>0,30*16</t>
  </si>
  <si>
    <t>5976127PC</t>
  </si>
  <si>
    <t>sokl-dlažba keramická slinutá hladká do interiéru i exteriéru výška 80mm - výběr dle investora</t>
  </si>
  <si>
    <t>660</t>
  </si>
  <si>
    <t>76,2</t>
  </si>
  <si>
    <t>0,300*16+0,185*17</t>
  </si>
  <si>
    <t>349</t>
  </si>
  <si>
    <t>771574260</t>
  </si>
  <si>
    <t>Montáž podlah z dlaždic keramických lepených flexibilním lepidlem maloformátových pro vysoké mechanické zatížení protiskluzných nebo reliéfních (bezbariérových) přes 6 do 9 ks/m2</t>
  </si>
  <si>
    <t>662</t>
  </si>
  <si>
    <t>55,6</t>
  </si>
  <si>
    <t>5976161PC</t>
  </si>
  <si>
    <t>dlažba keramická slinutá protiskluzná do interiéru i exteriéru pro vysoké mechanické namáhání  tl. 10mm - výběr dle investora</t>
  </si>
  <si>
    <t>664</t>
  </si>
  <si>
    <t>55,6*1,1</t>
  </si>
  <si>
    <t>351</t>
  </si>
  <si>
    <t>998771102</t>
  </si>
  <si>
    <t>Přesun hmot pro podlahy z dlaždic stanovený z hmotnosti přesunovaného materiálu vodorovná dopravní vzdálenost do 50 m v objektech výšky přes 6 do 12 m</t>
  </si>
  <si>
    <t>666</t>
  </si>
  <si>
    <t>772</t>
  </si>
  <si>
    <t>Podlahy z kamene</t>
  </si>
  <si>
    <t>772-25-1</t>
  </si>
  <si>
    <t>D+ M IN.1 schod vstupních dveří -prefabeton 1500*350*300</t>
  </si>
  <si>
    <t>668</t>
  </si>
  <si>
    <t>775</t>
  </si>
  <si>
    <t>Podlahy skládané</t>
  </si>
  <si>
    <t>353</t>
  </si>
  <si>
    <t>775530002.</t>
  </si>
  <si>
    <t>Montáž podlah palubkových masivních s tmelením a broušením, bez povrchové úpravy a olištování s podkladem z OSB desek, šířky palubky do 120 mm přibíjených</t>
  </si>
  <si>
    <t>670</t>
  </si>
  <si>
    <t>1 NP</t>
  </si>
  <si>
    <t>dřevěná prkna</t>
  </si>
  <si>
    <t>25,42+33,43+34,96+17,85+22,94+13,21+18,76+18,88</t>
  </si>
  <si>
    <t>"2 NP "40,89+41,29</t>
  </si>
  <si>
    <t>61189990.</t>
  </si>
  <si>
    <t>palubky podlahové</t>
  </si>
  <si>
    <t>672</t>
  </si>
  <si>
    <t>1,1*267,63</t>
  </si>
  <si>
    <t>355</t>
  </si>
  <si>
    <t>998775102</t>
  </si>
  <si>
    <t>Přesun hmot pro podlahy skládané stanovený z hmotnosti přesunovaného materiálu vodorovná dopravní vzdálenost do 50 m v objektech výšky přes 6 do 12 m</t>
  </si>
  <si>
    <t>674</t>
  </si>
  <si>
    <t>777</t>
  </si>
  <si>
    <t>Podlahy lité</t>
  </si>
  <si>
    <t>777611101.SKA.001</t>
  </si>
  <si>
    <t>Krycí epoxidový nátěr</t>
  </si>
  <si>
    <t>676</t>
  </si>
  <si>
    <t>stávající betonové podlahy</t>
  </si>
  <si>
    <t>"míst 110 "25,03</t>
  </si>
  <si>
    <t>"míst 112 "10,74</t>
  </si>
  <si>
    <t>357</t>
  </si>
  <si>
    <t>998777102</t>
  </si>
  <si>
    <t>Přesun hmot pro podlahy lité stanovený z hmotnosti přesunovaného materiálu vodorovná dopravní vzdálenost do 50 m v objektech výšky přes 6 do 12 m</t>
  </si>
  <si>
    <t>678</t>
  </si>
  <si>
    <t>781</t>
  </si>
  <si>
    <t>Dokončovací práce - obklady</t>
  </si>
  <si>
    <t>781111011</t>
  </si>
  <si>
    <t>Příprava podkladu před provedením obkladu oprášení (ometení) stěny</t>
  </si>
  <si>
    <t>680</t>
  </si>
  <si>
    <t>96,495</t>
  </si>
  <si>
    <t>359</t>
  </si>
  <si>
    <t>781131112</t>
  </si>
  <si>
    <t>Izolace stěny pod obklad izolace nátěrem nebo stěrkou ve dvou vrstvách</t>
  </si>
  <si>
    <t>682</t>
  </si>
  <si>
    <t>(0,965+2,30)*2*2,40-(0,60*1,97+0,70*0,90)</t>
  </si>
  <si>
    <t>(0,70+0,90*2)*0,150</t>
  </si>
  <si>
    <t>(0,965+2,30)*2*2,40-0,60*1,97</t>
  </si>
  <si>
    <t>781151031</t>
  </si>
  <si>
    <t>Příprava podkladu před provedením obkladu celoplošné vyrovnání podkladu stěrkou, tloušťky 3 mm</t>
  </si>
  <si>
    <t>684</t>
  </si>
  <si>
    <t>4,175*2,00</t>
  </si>
  <si>
    <t>(1,575+1,60)*2,00</t>
  </si>
  <si>
    <t>(1,825+2,30)*2,00</t>
  </si>
  <si>
    <t>0,965*2,00</t>
  </si>
  <si>
    <t>1,825*2,00</t>
  </si>
  <si>
    <t>(0,965+2,30)*2,00+(0,50*2)*0,15+0,70*0,15</t>
  </si>
  <si>
    <t>0,40*2,00</t>
  </si>
  <si>
    <t>361</t>
  </si>
  <si>
    <t>781474111</t>
  </si>
  <si>
    <t>Montáž obkladů vnitřních stěn z dlaždic keramických lepených flexibilním lepidlem maloformátových hladkých přes 6 do 9 ks/m2</t>
  </si>
  <si>
    <t>686</t>
  </si>
  <si>
    <t>(4,175+1,6+0,40)*2*2,00-(0,70*2+0,90)*1,97</t>
  </si>
  <si>
    <t>-1,50*2,00</t>
  </si>
  <si>
    <t>(1,575+1,60)*2*2,00-0,90*1,97</t>
  </si>
  <si>
    <t>1,60*0,125-(0,125*1,50)*2</t>
  </si>
  <si>
    <t>(1,825+2,30)*2*2,10-(0,60+0,70)*1,97</t>
  </si>
  <si>
    <t>1,825*0,125-(0,125*1,50)*2</t>
  </si>
  <si>
    <t>(0,965+2,30)*2*2,00-(0,60*1,97+0,70*(2,00-1,50))</t>
  </si>
  <si>
    <t>(0,70+(2,00-1,50)*2)*0,150</t>
  </si>
  <si>
    <t>(0,965+2,30)*2*2,00-0,60*1,97</t>
  </si>
  <si>
    <t>(0,90+1,475)*2*2,00-(0,60*1,97)*2</t>
  </si>
  <si>
    <t>(0,90+1,475)*2*2,00-0,60*1,97</t>
  </si>
  <si>
    <t>(0,90*0,125)*2</t>
  </si>
  <si>
    <t>5976101PC</t>
  </si>
  <si>
    <t>obklad keramický hladký do interiéru i exteriéru - výběr dle investora</t>
  </si>
  <si>
    <t>688</t>
  </si>
  <si>
    <t>96,495*1,1 "Přepočtené koeficientem množství</t>
  </si>
  <si>
    <t>363</t>
  </si>
  <si>
    <t>58582011.</t>
  </si>
  <si>
    <t>lepidlo</t>
  </si>
  <si>
    <t>kg</t>
  </si>
  <si>
    <t>690</t>
  </si>
  <si>
    <t>spotřeba 0,5 kg /m2</t>
  </si>
  <si>
    <t>106,45/0,5</t>
  </si>
  <si>
    <t>781477111</t>
  </si>
  <si>
    <t>Montáž obkladů vnitřních stěn z dlaždic keramických Příplatek k cenám za plochu do 10 m2 jednotlivě</t>
  </si>
  <si>
    <t>692</t>
  </si>
  <si>
    <t>365</t>
  </si>
  <si>
    <t>781494511</t>
  </si>
  <si>
    <t>Obklad - dokončující práce profily ukončovací lepené flexibilním lepidlem ukončovací</t>
  </si>
  <si>
    <t>694</t>
  </si>
  <si>
    <t>(4,175+1,6+0,40)*2-(0,70*2+0,90)</t>
  </si>
  <si>
    <t>(1,575+1,60)*2-0,90</t>
  </si>
  <si>
    <t>(1,825+2,30)*2-(0,60+0,70)</t>
  </si>
  <si>
    <t>(0,965+2,30)*2-(0,60+0,70)</t>
  </si>
  <si>
    <t>(0,965+2,30)*2-0,60</t>
  </si>
  <si>
    <t>(0,90+1,475)*2-0,60*2</t>
  </si>
  <si>
    <t>(0,90+1,475)*2-0,60</t>
  </si>
  <si>
    <t>781495115</t>
  </si>
  <si>
    <t>Obklad - dokončující práce ostatní práce spárování silikonem</t>
  </si>
  <si>
    <t>696</t>
  </si>
  <si>
    <t>2,00*4</t>
  </si>
  <si>
    <t>(2,00*4)*2</t>
  </si>
  <si>
    <t>367</t>
  </si>
  <si>
    <t>781495211</t>
  </si>
  <si>
    <t>Čištění vnitřních ploch po provedení obkladu stěn chemickými prostředky</t>
  </si>
  <si>
    <t>698</t>
  </si>
  <si>
    <t>95,495</t>
  </si>
  <si>
    <t>998781102</t>
  </si>
  <si>
    <t>Přesun hmot pro obklady keramické stanovený z hmotnosti přesunovaného materiálu vodorovná dopravní vzdálenost do 50 m v objektech výšky přes 6 do 12 m</t>
  </si>
  <si>
    <t>700</t>
  </si>
  <si>
    <t>783</t>
  </si>
  <si>
    <t>Dokončovací práce - nátěry</t>
  </si>
  <si>
    <t>369</t>
  </si>
  <si>
    <t>783201403</t>
  </si>
  <si>
    <t>Příprava podkladu tesařských konstrukcí před provedením nátěru oprášení</t>
  </si>
  <si>
    <t>702</t>
  </si>
  <si>
    <t>783213021</t>
  </si>
  <si>
    <t>Preventivní napouštěcí nátěr tesařských prvků proti dřevokazným houbám, hmyzu a plísním nezabudovaných do konstrukce dvojnásobný syntetický</t>
  </si>
  <si>
    <t>704</t>
  </si>
  <si>
    <t>371</t>
  </si>
  <si>
    <t>783218111</t>
  </si>
  <si>
    <t>Lazurovací nátěr tesařských konstrukcí dvojnásobný syntetický</t>
  </si>
  <si>
    <t>706</t>
  </si>
  <si>
    <t>254,84+32,14</t>
  </si>
  <si>
    <t>783314101</t>
  </si>
  <si>
    <t>Základní nátěr zámečnických konstrukcí jednonásobný syntetický</t>
  </si>
  <si>
    <t>708</t>
  </si>
  <si>
    <t>nátěr nosníků  HEA-1,75 m2/m</t>
  </si>
  <si>
    <t>(6,45+4,45+6,65+4,1+3,1+5,26)*1,75</t>
  </si>
  <si>
    <t>překlady</t>
  </si>
  <si>
    <t>(6*3*1,4*1,25)</t>
  </si>
  <si>
    <t>1*4*2,1*1,25</t>
  </si>
  <si>
    <t>2*2*1,55*1,25</t>
  </si>
  <si>
    <t>4*1,7*1,255</t>
  </si>
  <si>
    <t>4*2*1,255</t>
  </si>
  <si>
    <t>9*1,2*1,255</t>
  </si>
  <si>
    <t>16*1,9*1,255</t>
  </si>
  <si>
    <t>6*1,2*1,255</t>
  </si>
  <si>
    <t>3*1,5*1,255</t>
  </si>
  <si>
    <t>373</t>
  </si>
  <si>
    <t>783801403</t>
  </si>
  <si>
    <t>Příprava podkladu omítek před provedením nátěru oprášení</t>
  </si>
  <si>
    <t>710</t>
  </si>
  <si>
    <t>783827123</t>
  </si>
  <si>
    <t>Krycí (ochranný ) nátěr omítek jednonásobný hladkých omítek hladkých, zrnitých tenkovrstvých nebo štukových stupně členitosti 1 a 2 silikátový</t>
  </si>
  <si>
    <t>304,4+202,8</t>
  </si>
  <si>
    <t>375</t>
  </si>
  <si>
    <t>783827129</t>
  </si>
  <si>
    <t>Krycí (ochranný ) nátěr omítek jednonásobný hladkých omítek hladkých, zrnitých tenkovrstvých nebo štukových stupně členitosti 1 a 2 Příplatek k cenám -7121 až -7127 za biocidní přísadu</t>
  </si>
  <si>
    <t>714</t>
  </si>
  <si>
    <t>1 - D1.4.1. ZTI</t>
  </si>
  <si>
    <t>1 - Zemní práce</t>
  </si>
  <si>
    <t>2 - Základy a zvláštní zakládání</t>
  </si>
  <si>
    <t>8 - Trubní vedení</t>
  </si>
  <si>
    <t>721 - Vnitřní kanalizace</t>
  </si>
  <si>
    <t>722 - Vnitřní vodovod</t>
  </si>
  <si>
    <t>725 - Zařizovací předměty</t>
  </si>
  <si>
    <t>767 - Konstrukce zámečnické</t>
  </si>
  <si>
    <t>Celkem - Celkem</t>
  </si>
  <si>
    <t>123100010RAA</t>
  </si>
  <si>
    <t>Výkop zářezu pro podzemní vedení naložení, odvoz 1 000 m, uložení na skládku</t>
  </si>
  <si>
    <t>02730OA0</t>
  </si>
  <si>
    <t>POMOC PRÁCE ZŘÍZ NEBO ZAJIŠŤ OCHRANU INŽENÝRSKÝCH SÍTÍ</t>
  </si>
  <si>
    <t>KPL</t>
  </si>
  <si>
    <t>Základy a zvláštní zakládání</t>
  </si>
  <si>
    <t>Trubní vedení</t>
  </si>
  <si>
    <t>721176101R00</t>
  </si>
  <si>
    <t>Potrubí HT připojovací vnější průměr D 32 mm, tloušťka stěny 1,8 mm, DN 30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</si>
  <si>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</si>
  <si>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</si>
  <si>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</si>
  <si>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</si>
  <si>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</si>
  <si>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</si>
  <si>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</si>
  <si>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</si>
  <si>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721176115R00</t>
  </si>
  <si>
    <t>Potrubí HT odpadní svislé vnější průměr D 110 mm, tloušťka stěny 2,7 mm, DN 100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</si>
  <si>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</si>
  <si>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</si>
  <si>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</si>
  <si>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</si>
  <si>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721176224R00</t>
  </si>
  <si>
    <t>Potrubí KG svodné (ležaté) v zemi vnější průměr D 160 mm, tloušťka stěny 4,0 mm, DN 150</t>
  </si>
  <si>
    <t>721234111RT1</t>
  </si>
  <si>
    <t>Střešní vtoky z PP se svislým odtokem a živičným límcem v provedení pro pochůzné střechy, s izolační svorkou 148x148mm/137x137mm, D 75, 110, 125 mm, včetně dodávky materiálu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</si>
  <si>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</si>
  <si>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</si>
  <si>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721273200RT3</t>
  </si>
  <si>
    <t>Ventilační hlavice D 110 mm, souprava z PP</t>
  </si>
  <si>
    <t>721290112 R</t>
  </si>
  <si>
    <t>Zkouška těsnosti kanalizace v objektech vodou DN 200</t>
  </si>
  <si>
    <t>998721102R00</t>
  </si>
  <si>
    <t>Přesun hmot pro vnitřní kanalizaci v objektech výšky do 12 m</t>
  </si>
  <si>
    <t>722</t>
  </si>
  <si>
    <t>Vnitřní vodovod</t>
  </si>
  <si>
    <t>722280107 RO</t>
  </si>
  <si>
    <t>Tlakové zkoušky vodovodního potrubí přes DN 32 do DN 40</t>
  </si>
  <si>
    <t>722300011RA0</t>
  </si>
  <si>
    <t>Vodovod z trub nových typů trouby z polypropylénu, tlaková řada PN 20, D 20 mm</t>
  </si>
  <si>
    <t>722300022RA0</t>
  </si>
  <si>
    <t>Vodovod z trub nových typů trouby z polypropylénu, tlaková řada PN 16, D 32 mm</t>
  </si>
  <si>
    <t>7223000223TA0</t>
  </si>
  <si>
    <t>Vodovod, potrubí PPR - typ 3 Daplen PN 16, D 40 mm</t>
  </si>
  <si>
    <t>722300022TA0</t>
  </si>
  <si>
    <t>Vodovod, potrubí PPR - typ 3 Daplen PN 16, D 25 mm</t>
  </si>
  <si>
    <t>28377135R</t>
  </si>
  <si>
    <t>páska spojovací PVC; samolepicí; jednostranně; tl. 0,19 mm; š = 38,0 mm; l = 20 m</t>
  </si>
  <si>
    <t>28654002R</t>
  </si>
  <si>
    <t>koleno PPR; 90,0 °; PN 20; di = 20,0 mm; hladké; spoj svařovaný</t>
  </si>
  <si>
    <t>28654004R</t>
  </si>
  <si>
    <t>koleno PPR; 90,0 °; PN 20; di = 25,0 mm; hladké; spoj svařovaný</t>
  </si>
  <si>
    <t>28654006R</t>
  </si>
  <si>
    <t>koleno PPR; 90,0 °; PN 20; di = 32,0 mm; hladké; spoj svařovaný</t>
  </si>
  <si>
    <t>28654008R</t>
  </si>
  <si>
    <t>koleno PPR; 90,0 °; PN 20; di = 40,0 mm; hladké; spoj svařovaný</t>
  </si>
  <si>
    <t>28654306R</t>
  </si>
  <si>
    <t>DG přechodka PPR; závit vnitřní; kovový; SDR 6,0; PN 20; DN 20 mm; G 3/4"; spoj svařovaný</t>
  </si>
  <si>
    <t>28654307R</t>
  </si>
  <si>
    <t>DG přechodka PPR; závit vnitřní; kovový; SDR 6,0; PN 20; DN 25 mm; G 3/4"; spoj svařovaný</t>
  </si>
  <si>
    <t>28654308R</t>
  </si>
  <si>
    <t>DG přechodka PPR; závit vnitřní; kovový; SDR 6,0; PN 20; DN 32 mm; G 1"; spoj svařovaný</t>
  </si>
  <si>
    <t>28654309R</t>
  </si>
  <si>
    <t>DG přechodka PPR; závit vnitřní; kovový; SDR 6,0; PN 20; DN 40 mm; G 5/4"; spoj svařovaný</t>
  </si>
  <si>
    <t>28654330R</t>
  </si>
  <si>
    <t>ventil přímý pro topení, vodovod; DN 20 mm; pracovní tlak do 1,00 MPa; plocha sedla mosaz; ovládání manuální; pracovní teplota do 60 ° C; médium voda; připojení svaření</t>
  </si>
  <si>
    <t>28654332R</t>
  </si>
  <si>
    <t>ventil přímý pro topení, vodovod; DN 32 mm; pracovní tlak do 1,00 MPa; plocha sedla mosaz; ovládání manuální; pracovní teplota do 60 ° C; médium voda; připojení svaření</t>
  </si>
  <si>
    <t>28654333R</t>
  </si>
  <si>
    <t>ventil přímý pro topení, vodovod; DN 40 mm; pracovní tlak do 1,00 MPa; plocha sedla mosaz; ovládání manuální; pracovní teplota do 60 ° C; médium voda; připojení svaření</t>
  </si>
  <si>
    <t>28654400R</t>
  </si>
  <si>
    <t>nástěnka průchozí; PPR; DN 20,0 mm; se závitem vnitřním; mosaz, G 1/2"; spoj svařovaný</t>
  </si>
  <si>
    <t>28654681R</t>
  </si>
  <si>
    <t>příchytka dvojitá; pro trubky; PPR; DN 20,0 mm</t>
  </si>
  <si>
    <t>28654692R</t>
  </si>
  <si>
    <t>objímka s vrutem; d = 20 až 25 mm; PN 20; kovová</t>
  </si>
  <si>
    <t>42281400R</t>
  </si>
  <si>
    <t>klapka zpětná PN 16; základní,s nezúženým průtokem; DN 40; L = 200 mm; ovládání samočinné; pracovní teplota 200 až 400 ° C; těleso uhlík.ocel; těsnicí plochy sedel korozivzdorná ocel</t>
  </si>
  <si>
    <t>4261097511R1</t>
  </si>
  <si>
    <t>Čerpadlo Wilo cirkulační TV s automatickou regulací, včetně montáže</t>
  </si>
  <si>
    <t>43633021R</t>
  </si>
  <si>
    <t>filtr pro filtrování mechanických nečistot z vody s jednoduchou možností odkalení, pro horizontální i vertikální potrubí; filtr 10", třídílný, výška 490 x pr. 210 mm; průtok 3,50 m3/h; přípojení 5/4"; tělo-SAN, hlava PP/mosaz, vložka nerez; max. tlak 10 b</t>
  </si>
  <si>
    <t>5511001830R</t>
  </si>
  <si>
    <t>sada bezpečnostní skupiny k zásobníkům TV; PN 7; T do 90 °C; 3/4"Mx1"F; směšovací ventil, pojistný ventil, zpětná klapka, kulový uzávěr, sifón, propojovací sada</t>
  </si>
  <si>
    <t>5511356977R</t>
  </si>
  <si>
    <t>kohout kulový vypouštěcí se zátkou; PN 10; 1/2 "</t>
  </si>
  <si>
    <t>998722102R00</t>
  </si>
  <si>
    <t>Přesun hmot pro vnitřní vodovod v objektech výšky do 12 m</t>
  </si>
  <si>
    <t>725</t>
  </si>
  <si>
    <t>Zařizovací předměty</t>
  </si>
  <si>
    <t>725100001RA0</t>
  </si>
  <si>
    <t>Zařizovací předměty - dodávka a montáž umyvadla, baterie, zápachové uzávěrky,</t>
  </si>
  <si>
    <t>725100002RA0</t>
  </si>
  <si>
    <t>Zařizovací předměty - dodávka a montáž dřezu, baterie, zápachové uzávěrky,</t>
  </si>
  <si>
    <t>725100004RA0</t>
  </si>
  <si>
    <t>Zařizovací předměty - dodávka a montáž sprchového stání, baterie, , podlahové vpusti</t>
  </si>
  <si>
    <t>725100013RA0</t>
  </si>
  <si>
    <t>Klozet dodávka a montáž modulu pro WC, mísy, sedátka a tlačítka splachování, modul pro suchou výstavbu</t>
  </si>
  <si>
    <t>28654741R1</t>
  </si>
  <si>
    <t>HL138 sifon pro VZT</t>
  </si>
  <si>
    <t>55141104R</t>
  </si>
  <si>
    <t>ventil rohový pro vodovod, sanitu; kulový, rohový; DN 15 mm; pracovní teplota do 90 ° C; médium voda; 1/2" x 3/8"; připojení závitové</t>
  </si>
  <si>
    <t>55162150.AR</t>
  </si>
  <si>
    <t>vtok nálevka; PP; DN 32; se zápachovou klapkou a uzávěrem pro suchý stav</t>
  </si>
  <si>
    <t>998725102R00</t>
  </si>
  <si>
    <t>Přesun hmot pro zařizovací předměty v objektech výšky do 12 m</t>
  </si>
  <si>
    <t>767883212RT5</t>
  </si>
  <si>
    <t>Objímka pro zavěšení potrubí dvoušroubová, pro potrubí průměru 31 - 38 mm, na kombivrut a hmoždinku, maximální doporučené zatížení v tahu 0,8 kN</t>
  </si>
  <si>
    <t>767883212RT6</t>
  </si>
  <si>
    <t>Objímka pro zavěšení potrubí dvoušroubová, pro potrubí průměru 40 - 46 mm, na kombivrut a hmoždinku, maximální doporučené zatížení v tahu 1,0 kN</t>
  </si>
  <si>
    <t>767883212RT7</t>
  </si>
  <si>
    <t>Objímka pro zavěšení potrubí dvoušroubová, pro potrubí průměru 48 - 54 mm, na kombivrut a hmoždinku, maximální doporučené zatížení v tahu 1,0 kN</t>
  </si>
  <si>
    <t>767883212RU1</t>
  </si>
  <si>
    <t>Objímka pro zavěšení potrubí dvoušroubová, pro potrubí průměru 68 - 73 mm, na kombivrut a hmoždinku, maximální doporučené zatížení v tahu 1,8 kN</t>
  </si>
  <si>
    <t>767883212RU5</t>
  </si>
  <si>
    <t>Objímka pro zavěšení potrubí dvoušroubová, pro potrubí průměru 95 - 103 mm, na kombivrut a hmoždinku, maximální doporučené zatížení v tahu 1,8 kN</t>
  </si>
  <si>
    <t>Celkem</t>
  </si>
  <si>
    <t>2 - D.1.4.2Vzduchotechnika</t>
  </si>
  <si>
    <t xml:space="preserve">    751 - Vzduchotechnika</t>
  </si>
  <si>
    <t>751</t>
  </si>
  <si>
    <t>Vzduchotechnika</t>
  </si>
  <si>
    <t>D100</t>
  </si>
  <si>
    <t>Vnější protidešťová stříška</t>
  </si>
  <si>
    <t>D200</t>
  </si>
  <si>
    <t>Vnější protidešťová mřížka</t>
  </si>
  <si>
    <t>D100.1</t>
  </si>
  <si>
    <t>VZT potrubí, včetně prvků jako jsou kolena apod.DN 100</t>
  </si>
  <si>
    <t>00,2</t>
  </si>
  <si>
    <t>DN 200</t>
  </si>
  <si>
    <t>Pol1</t>
  </si>
  <si>
    <t>Ventilár do kruhového potrubí, d200, průtok vzduchu max. 760 m3/h</t>
  </si>
  <si>
    <t>Pol2</t>
  </si>
  <si>
    <t>WC ventilátor s automatickou klapkou d100</t>
  </si>
  <si>
    <t>Pol3</t>
  </si>
  <si>
    <t>Talířový ventil d100</t>
  </si>
  <si>
    <t>Pol4</t>
  </si>
  <si>
    <t>Montáž VZT potrubí</t>
  </si>
  <si>
    <t>Pol5</t>
  </si>
  <si>
    <t>Závěsy typu U, L a objímky na potrubí</t>
  </si>
  <si>
    <t>Pol6</t>
  </si>
  <si>
    <t>Desinfekce potrubí</t>
  </si>
  <si>
    <t>3 - D1.4.4.b  Vytápění</t>
  </si>
  <si>
    <t>D1 - Potrubí měděné, včetně všech tvarovek</t>
  </si>
  <si>
    <t>D2 - Montáž potrubí z měděných trubek spojovaných lisováním</t>
  </si>
  <si>
    <t>D3 - Tepelní návleková izolace Mirelon tl. Stěny 13 mm</t>
  </si>
  <si>
    <t>D4 - Technologie, tvarovky, kulové kohouty, zpětné klapky, filtry, čerpadla, ventily-včetně montáže</t>
  </si>
  <si>
    <t xml:space="preserve">    731 - Ústřední vytápění - kotelny</t>
  </si>
  <si>
    <t>D1</t>
  </si>
  <si>
    <t>Potrubí měděné, včetně všech tvarovek</t>
  </si>
  <si>
    <t>D1-1</t>
  </si>
  <si>
    <t>15*1</t>
  </si>
  <si>
    <t>D1-2</t>
  </si>
  <si>
    <t>22*1</t>
  </si>
  <si>
    <t>D1-3</t>
  </si>
  <si>
    <t>28*1,5</t>
  </si>
  <si>
    <t>D1-4</t>
  </si>
  <si>
    <t>32*1,5</t>
  </si>
  <si>
    <t>D1-5</t>
  </si>
  <si>
    <t>42*1,5</t>
  </si>
  <si>
    <t>D2</t>
  </si>
  <si>
    <t>Montáž potrubí z měděných trubek spojovaných lisováním</t>
  </si>
  <si>
    <t>D2-1</t>
  </si>
  <si>
    <t>D2-2</t>
  </si>
  <si>
    <t>D2-3</t>
  </si>
  <si>
    <t>D2-4</t>
  </si>
  <si>
    <t>421,5</t>
  </si>
  <si>
    <t>D3</t>
  </si>
  <si>
    <t>Tepelní návleková izolace Mirelon tl. Stěny 13 mm</t>
  </si>
  <si>
    <t>D3-3</t>
  </si>
  <si>
    <t>D3-4</t>
  </si>
  <si>
    <t>D3-5</t>
  </si>
  <si>
    <t>D4</t>
  </si>
  <si>
    <t>Technologie, tvarovky, kulové kohouty, zpětné klapky, filtry, čerpadla, ventily-včetně montáže</t>
  </si>
  <si>
    <t>DN 15</t>
  </si>
  <si>
    <t>Kulový kohout, tmax=100°C, PN6</t>
  </si>
  <si>
    <t>DN 25</t>
  </si>
  <si>
    <t>DN 32</t>
  </si>
  <si>
    <t>DN 15.1</t>
  </si>
  <si>
    <t>Zpětná klapka závitová, tmax=100°C, PN6</t>
  </si>
  <si>
    <t>DN 25.1</t>
  </si>
  <si>
    <t>DN 32.1</t>
  </si>
  <si>
    <t>DN 25.2</t>
  </si>
  <si>
    <t>Filtr závitový, tmax=100°C, PN6</t>
  </si>
  <si>
    <t>DN 32.2</t>
  </si>
  <si>
    <t>DN15</t>
  </si>
  <si>
    <t>Vypouštěcí kohout , tmax=100°C, PN6</t>
  </si>
  <si>
    <t>DN15.1</t>
  </si>
  <si>
    <t>Automatický odvzdušňovací ventil, tmax=100°C, PN6</t>
  </si>
  <si>
    <t>Pol20</t>
  </si>
  <si>
    <t>Teploměr 0-120°C</t>
  </si>
  <si>
    <t>Pol21</t>
  </si>
  <si>
    <t>Manometr 0-3 bar, M20x1,5</t>
  </si>
  <si>
    <t>Pol22</t>
  </si>
  <si>
    <t>Kondenzační smyčka zahnutá přivařovací M20x1,5</t>
  </si>
  <si>
    <t>Pol23</t>
  </si>
  <si>
    <t>Manometrický třícestný ventil zkušební</t>
  </si>
  <si>
    <t>Pol24</t>
  </si>
  <si>
    <t>Třícestný směšovací ventil DN25, kvs= 1,0, včetně proporciálně řízeného pohonu</t>
  </si>
  <si>
    <t>Pol25</t>
  </si>
  <si>
    <t>Třícestný přepínací ventil DN32, kvs= 2,0, včetně bodově řízeného pohonu</t>
  </si>
  <si>
    <t>Pol26</t>
  </si>
  <si>
    <t>Oběhové čerpadlo DN25-40, se snímačem diferenčního tlaku a teploty s automat.</t>
  </si>
  <si>
    <t>Pol27</t>
  </si>
  <si>
    <t>Oběhové čerpadlo DN25-80, se snímačem diferenčního tlaku a teploty s automat.</t>
  </si>
  <si>
    <t>731</t>
  </si>
  <si>
    <t>Ústřední vytápění - kotelny</t>
  </si>
  <si>
    <t>Montáž deskových otopných těles</t>
  </si>
  <si>
    <t>731-1-1-b</t>
  </si>
  <si>
    <t>Deskové otopné těleso-20-050/050</t>
  </si>
  <si>
    <t>731-1-1-a</t>
  </si>
  <si>
    <t>Deskové otopné těleso-21-050/090</t>
  </si>
  <si>
    <t>731-1-1-b.1</t>
  </si>
  <si>
    <t>Deskové otopné těleso-22-050/070</t>
  </si>
  <si>
    <t>731-1-1d</t>
  </si>
  <si>
    <t>Deskové otopné těleso 22-050/080</t>
  </si>
  <si>
    <t>731-1-1-e</t>
  </si>
  <si>
    <t>Deskové otopné těleso-22-050/090</t>
  </si>
  <si>
    <t>731-1-1f</t>
  </si>
  <si>
    <t>Deskové otopné těleso-21-050/100</t>
  </si>
  <si>
    <t>731-1-1-g</t>
  </si>
  <si>
    <t>Deskové otopné těleso-22-050/120</t>
  </si>
  <si>
    <t>731-1-1h.</t>
  </si>
  <si>
    <t>Deskové otopné těleso 33-050/080</t>
  </si>
  <si>
    <t>731-1-1-k.</t>
  </si>
  <si>
    <t>Deskové otopné těleso 33-050/100</t>
  </si>
  <si>
    <t>731-1-1-l.</t>
  </si>
  <si>
    <t>Deskové otopné těleso 33-050/110</t>
  </si>
  <si>
    <t>731-1-1-m.</t>
  </si>
  <si>
    <t>Deskové otopné těleso-33-050/120</t>
  </si>
  <si>
    <t>731-1-1-i.</t>
  </si>
  <si>
    <t>Deskové otopné těleso-33-070/090</t>
  </si>
  <si>
    <t>731-1-1-o</t>
  </si>
  <si>
    <t>Deskové otopné těleso-33-070/180</t>
  </si>
  <si>
    <t>1820.750</t>
  </si>
  <si>
    <t>Kombinované trubkové přímotopné otopné těleso</t>
  </si>
  <si>
    <t>Montáž kombinovaných otopných koupelnových těles, včetně elektroinstalace</t>
  </si>
  <si>
    <t>Elektrický regulátor teploty</t>
  </si>
  <si>
    <t>Radiátorové šrubení Oventrop Multiflex, tzv. Hsystem</t>
  </si>
  <si>
    <t>Termostatická hlavice nastavitelná Uni- LH</t>
  </si>
  <si>
    <t>Pol10</t>
  </si>
  <si>
    <t>Elektroinstalace a spuštění tepelných čerpadel a kotle na tuhá paliva</t>
  </si>
  <si>
    <t>Pol12</t>
  </si>
  <si>
    <t>Odkouření k.-trubky+kolena, DN125 vyvložkování komínu materiál+práce, DN125, 7m</t>
  </si>
  <si>
    <t>Pol11</t>
  </si>
  <si>
    <t>Odkouření k.-trubky+kolena, DN150 vyvložkování komínu materiál+práce, DN200, 7m</t>
  </si>
  <si>
    <t>Pol13</t>
  </si>
  <si>
    <t>Tlaková expanzní nádoba Reflex NG8, objem 8 l, včetně montáže</t>
  </si>
  <si>
    <t>Pol14</t>
  </si>
  <si>
    <t>Tlaková expanzní nádoba Reflex NG140, objem 140 l, včetně montáže</t>
  </si>
  <si>
    <t>Pol15</t>
  </si>
  <si>
    <t>Akumualční nádrž 772 litrů včetně izolace, instalačního materiálu, topné jednotky</t>
  </si>
  <si>
    <t>Pol16</t>
  </si>
  <si>
    <t>Zásobník TUV 300 litrů včetně instalačního materiálu, topné jednotky, přepínacího vent.</t>
  </si>
  <si>
    <t>Pol17</t>
  </si>
  <si>
    <t>Štítky na potrubí</t>
  </si>
  <si>
    <t>Pol18</t>
  </si>
  <si>
    <t>Pol19</t>
  </si>
  <si>
    <t>Izolované potrubí venkovních jednotek</t>
  </si>
  <si>
    <t>Otopný sušák obuvi-200x100 cm 30/15</t>
  </si>
  <si>
    <t>Topná zkouška</t>
  </si>
  <si>
    <t>89-1</t>
  </si>
  <si>
    <t>Napuštění a odvzdušnění topného systému</t>
  </si>
  <si>
    <t>89-2</t>
  </si>
  <si>
    <t>Vypuštění topného systému</t>
  </si>
  <si>
    <t>4 - D1.4.4 Elektroinstalace</t>
  </si>
  <si>
    <t>D1 - Rozváděč</t>
  </si>
  <si>
    <t>D3 - Svítidla - přesný typ svítidel bude upřesněn a odsouhlasen investorem</t>
  </si>
  <si>
    <t>D5 - Ochrana před bleskem</t>
  </si>
  <si>
    <t xml:space="preserve">    D7 - Elektromontážní materiál- montáž</t>
  </si>
  <si>
    <t>D9 - Stavební práce</t>
  </si>
  <si>
    <t>D10 - Celkem stavební práce</t>
  </si>
  <si>
    <t>HSV - HSV</t>
  </si>
  <si>
    <t xml:space="preserve">    D8-1 - Materiál dodávka</t>
  </si>
  <si>
    <t>Rozváděč</t>
  </si>
  <si>
    <t>Pol8</t>
  </si>
  <si>
    <t>RE</t>
  </si>
  <si>
    <t>Pol28</t>
  </si>
  <si>
    <t>R1</t>
  </si>
  <si>
    <t>Svítidla - přesný typ svítidel bude upřesněn a odsouhlasen investorem</t>
  </si>
  <si>
    <t>Pol29</t>
  </si>
  <si>
    <t>A1</t>
  </si>
  <si>
    <t>Pol30</t>
  </si>
  <si>
    <t>A1N</t>
  </si>
  <si>
    <t>Pol31</t>
  </si>
  <si>
    <t>A2</t>
  </si>
  <si>
    <t>Pol32</t>
  </si>
  <si>
    <t>A3</t>
  </si>
  <si>
    <t>Pol33</t>
  </si>
  <si>
    <t>B1</t>
  </si>
  <si>
    <t>Pol34</t>
  </si>
  <si>
    <t>B2</t>
  </si>
  <si>
    <t>Pol35</t>
  </si>
  <si>
    <t>B3</t>
  </si>
  <si>
    <t>Pol36</t>
  </si>
  <si>
    <t>B3N</t>
  </si>
  <si>
    <t>Pol37</t>
  </si>
  <si>
    <t>C1</t>
  </si>
  <si>
    <t>D5</t>
  </si>
  <si>
    <t>Ochrana před bleskem</t>
  </si>
  <si>
    <t>Pol38</t>
  </si>
  <si>
    <t>Svorkovnice HOP</t>
  </si>
  <si>
    <t>Pol39</t>
  </si>
  <si>
    <t>UZ.VED.FeZn 30/4mm</t>
  </si>
  <si>
    <t>Pol40</t>
  </si>
  <si>
    <t>UZ.VED.FeZn d=10mm,0.62 kg/m</t>
  </si>
  <si>
    <t>Pol41</t>
  </si>
  <si>
    <t>UZ.VED.AlMgSi d=8mm</t>
  </si>
  <si>
    <t>Pol42</t>
  </si>
  <si>
    <t>Podpěra vedení na svody</t>
  </si>
  <si>
    <t>Pol43</t>
  </si>
  <si>
    <t>Podpěra vedení na střechu</t>
  </si>
  <si>
    <t>Pol44</t>
  </si>
  <si>
    <t>Jímací tyč 0,5</t>
  </si>
  <si>
    <t>Pol45</t>
  </si>
  <si>
    <t>Jímací tyč 1m</t>
  </si>
  <si>
    <t>Pol46</t>
  </si>
  <si>
    <t>SVORKA HROM.VODOVOD ZSA 16</t>
  </si>
  <si>
    <t>Pol47</t>
  </si>
  <si>
    <t>PASEK CU</t>
  </si>
  <si>
    <t>Pol48</t>
  </si>
  <si>
    <t>SVORKA SR02</t>
  </si>
  <si>
    <t>Pol49</t>
  </si>
  <si>
    <t>SVORKA SR03</t>
  </si>
  <si>
    <t>Pol50</t>
  </si>
  <si>
    <t>SS Svorka spojovací</t>
  </si>
  <si>
    <t>Pol51</t>
  </si>
  <si>
    <t>SZa Svorka zkušební</t>
  </si>
  <si>
    <t>Pol52</t>
  </si>
  <si>
    <t>Svorka na okapový svod</t>
  </si>
  <si>
    <t>Pol53</t>
  </si>
  <si>
    <t>Ochranný úhelník</t>
  </si>
  <si>
    <t>Pol54</t>
  </si>
  <si>
    <t>Držák ochranného úhelníku</t>
  </si>
  <si>
    <t>Pol55</t>
  </si>
  <si>
    <t>Svár</t>
  </si>
  <si>
    <t>Pol56</t>
  </si>
  <si>
    <t>Gumoasfalt pro ochranu spojů</t>
  </si>
  <si>
    <t>D7</t>
  </si>
  <si>
    <t>Elektromontážní materiál- montáž</t>
  </si>
  <si>
    <t>Pol58</t>
  </si>
  <si>
    <t>KRABICE PRISTROJOVA KU 1901</t>
  </si>
  <si>
    <t>Pol59</t>
  </si>
  <si>
    <t>KRABICE ODBOCNA KPR67</t>
  </si>
  <si>
    <t>Pol60</t>
  </si>
  <si>
    <t>Svorka WAGO</t>
  </si>
  <si>
    <t>Pol61</t>
  </si>
  <si>
    <t>VODIC CYA 6 ZELENOZLUTY</t>
  </si>
  <si>
    <t>Pol62</t>
  </si>
  <si>
    <t>VODIC CYA 25 ZELENOZLUTY</t>
  </si>
  <si>
    <t>Pol63</t>
  </si>
  <si>
    <t>KABEL CYKY-O 2x1.5</t>
  </si>
  <si>
    <t>Pol64</t>
  </si>
  <si>
    <t>KABEL CXKH-V-O 2x1.5</t>
  </si>
  <si>
    <t>Pol65</t>
  </si>
  <si>
    <t>KABEL CYKY-J 3x1.5</t>
  </si>
  <si>
    <t>Pol66</t>
  </si>
  <si>
    <t>KABEL CYKY-J 3x2.5</t>
  </si>
  <si>
    <t>Pol68</t>
  </si>
  <si>
    <t>KABEL CYKY-J 5x2.5</t>
  </si>
  <si>
    <t>Pol67</t>
  </si>
  <si>
    <t>KABEL CYKY-J 5x1.5</t>
  </si>
  <si>
    <t>Pol69</t>
  </si>
  <si>
    <t>KABEL CYKY-J 5x4</t>
  </si>
  <si>
    <t>Pol70</t>
  </si>
  <si>
    <t>KABEL CYKY-J 4x16</t>
  </si>
  <si>
    <t>Pol71</t>
  </si>
  <si>
    <t>Vývod 2m CYKY-J 5x4/5x2,5 ukočený svorkovnicí</t>
  </si>
  <si>
    <t>Pol72</t>
  </si>
  <si>
    <t>Tlačítko TOTAL STOP</t>
  </si>
  <si>
    <t>Pol73</t>
  </si>
  <si>
    <t>VYP.c.1  vč. krytky</t>
  </si>
  <si>
    <t>Pol74</t>
  </si>
  <si>
    <t>VYP.c.5 vč. krytky</t>
  </si>
  <si>
    <t>Pol75</t>
  </si>
  <si>
    <t>VYP.c.6 vč. krytky</t>
  </si>
  <si>
    <t>Pol76</t>
  </si>
  <si>
    <t>VYP.c.7 vč. krytky</t>
  </si>
  <si>
    <t>Pol77</t>
  </si>
  <si>
    <t>VYP.c.6 IP44</t>
  </si>
  <si>
    <t>Pol78</t>
  </si>
  <si>
    <t>Tlačítko pod omítku</t>
  </si>
  <si>
    <t>Pol79</t>
  </si>
  <si>
    <t>Tlačítko na povrch</t>
  </si>
  <si>
    <t>Pol80</t>
  </si>
  <si>
    <t>Zásuvka jednonásobná</t>
  </si>
  <si>
    <t>Pol81</t>
  </si>
  <si>
    <t>Rámeček jednonásobný</t>
  </si>
  <si>
    <t>Pol82</t>
  </si>
  <si>
    <t>Rámeček dvojnásobný</t>
  </si>
  <si>
    <t>Pol83</t>
  </si>
  <si>
    <t>Rámeček trojnásobný</t>
  </si>
  <si>
    <t>Pol84</t>
  </si>
  <si>
    <t>Rámeček čtyřnásobný</t>
  </si>
  <si>
    <t>Pol85</t>
  </si>
  <si>
    <t>Zas.DO VLHKA 250V/16A</t>
  </si>
  <si>
    <t>Pol86</t>
  </si>
  <si>
    <t>Pohybové čidlo</t>
  </si>
  <si>
    <t>Pol87</t>
  </si>
  <si>
    <t>Protipožární tmel</t>
  </si>
  <si>
    <t>ml</t>
  </si>
  <si>
    <t>Pol88</t>
  </si>
  <si>
    <t>Kabelové příchytky</t>
  </si>
  <si>
    <t>Pol89</t>
  </si>
  <si>
    <t>Kabelové příchytky s funkční integritou P60-R</t>
  </si>
  <si>
    <t>Pol90</t>
  </si>
  <si>
    <t>Ventilátor s doběhem</t>
  </si>
  <si>
    <t>D9</t>
  </si>
  <si>
    <t>Stavební práce</t>
  </si>
  <si>
    <t>Pol91</t>
  </si>
  <si>
    <t>Vykroužení otvorů pro rozvodky, průrazy</t>
  </si>
  <si>
    <t>Pol92</t>
  </si>
  <si>
    <t>Vyřezání/vysekání drážek</t>
  </si>
  <si>
    <t>Pol94</t>
  </si>
  <si>
    <t>Sádra 30kg</t>
  </si>
  <si>
    <t>D10</t>
  </si>
  <si>
    <t>Celkem stavební práce</t>
  </si>
  <si>
    <t>Pol95</t>
  </si>
  <si>
    <t>Podružný materiál</t>
  </si>
  <si>
    <t>kpl</t>
  </si>
  <si>
    <t>Pol96</t>
  </si>
  <si>
    <t>Prořez (3% z ceny kabelů)</t>
  </si>
  <si>
    <t>Pol98</t>
  </si>
  <si>
    <t>Výchozí revize elektro, ochrana před bleskem</t>
  </si>
  <si>
    <t>D8-1</t>
  </si>
  <si>
    <t>Materiál dodávka</t>
  </si>
  <si>
    <t>Pol58.1</t>
  </si>
  <si>
    <t>Pol59.1</t>
  </si>
  <si>
    <t>Pol60.1</t>
  </si>
  <si>
    <t>Pol61.1</t>
  </si>
  <si>
    <t>Pol62.1</t>
  </si>
  <si>
    <t>Pol63.1</t>
  </si>
  <si>
    <t>Pol64.1</t>
  </si>
  <si>
    <t>Pol65.1</t>
  </si>
  <si>
    <t>Pol66.1</t>
  </si>
  <si>
    <t>Pol67.1</t>
  </si>
  <si>
    <t>Pol68.1</t>
  </si>
  <si>
    <t>Pol69.1</t>
  </si>
  <si>
    <t>Pol70.1</t>
  </si>
  <si>
    <t>Pol71.1</t>
  </si>
  <si>
    <t>Pol72.1</t>
  </si>
  <si>
    <t>Pol73.1</t>
  </si>
  <si>
    <t>Pol74.1</t>
  </si>
  <si>
    <t>Pol75.1</t>
  </si>
  <si>
    <t>Pol76.1</t>
  </si>
  <si>
    <t>Pol77.1</t>
  </si>
  <si>
    <t>Pol78.1</t>
  </si>
  <si>
    <t>Pol79.1</t>
  </si>
  <si>
    <t>Pol80.1</t>
  </si>
  <si>
    <t>Pol81.1</t>
  </si>
  <si>
    <t>Pol82.1</t>
  </si>
  <si>
    <t>Pol83.1</t>
  </si>
  <si>
    <t>Pol84.1</t>
  </si>
  <si>
    <t>Pol85.1</t>
  </si>
  <si>
    <t>Pol86.1</t>
  </si>
  <si>
    <t>Pol87.1</t>
  </si>
  <si>
    <t>Pol89.1</t>
  </si>
  <si>
    <t>Pol90.1</t>
  </si>
  <si>
    <t>VRN - Vedlejší  rozpočtov...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</si>
  <si>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</si>
  <si>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</si>
  <si>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</si>
  <si>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</si>
  <si>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</si>
  <si>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</si>
  <si>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</si>
  <si>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012303001</t>
  </si>
  <si>
    <t>Geodetické práce po výstavbě - skutečného provední stavby</t>
  </si>
  <si>
    <t>RP013291</t>
  </si>
  <si>
    <t>Realizační (dílenská) dokumentace</t>
  </si>
  <si>
    <t>Kč</t>
  </si>
  <si>
    <t>-viz Souhrnná technická zprava</t>
  </si>
  <si>
    <t>VRN3</t>
  </si>
  <si>
    <t>Zařízení staveniště</t>
  </si>
  <si>
    <t>032903000</t>
  </si>
  <si>
    <t>Náklady na provoz a údržbu vybavení staveniště</t>
  </si>
  <si>
    <t>vybudování potřeby pro zařízení stavby</t>
  </si>
  <si>
    <t>033103000</t>
  </si>
  <si>
    <t>Připojení energií</t>
  </si>
  <si>
    <t>034303000</t>
  </si>
  <si>
    <t>Dopravní značení na staveništi</t>
  </si>
  <si>
    <t>039103000</t>
  </si>
  <si>
    <t>Rozebrání, bourání a odvoz zařízení staveniště</t>
  </si>
  <si>
    <t>039203000</t>
  </si>
  <si>
    <t>Úprava terénu po zrušení zařízení staveniště</t>
  </si>
  <si>
    <t>VRN4</t>
  </si>
  <si>
    <t>Inženýrská činnost</t>
  </si>
  <si>
    <t>042603000</t>
  </si>
  <si>
    <t>Plán zkoušek</t>
  </si>
  <si>
    <t>043103000</t>
  </si>
  <si>
    <t>Zkoušky bez rozlišení</t>
  </si>
  <si>
    <t>045203000</t>
  </si>
  <si>
    <t>Kompletační činnost-přesná spacifikace SOD</t>
  </si>
  <si>
    <t>049303000</t>
  </si>
  <si>
    <t>Náklady vzniklé v souvislosti s předáním stavby přesná specifikace v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</si>
</sst>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9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R5" s="20"/>
      <c r="BE5" s="216" t="s">
        <v>15</v>
      </c>
      <c r="BS5" s="17" t="s">
        <v>6</v>
      </c>
    </row>
    <row r="6" spans="1:74" ht="36.9" customHeight="1">
      <c r="B6" s="20"/>
      <c r="D6" s="26" t="s">
        <v>16</v>
      </c>
      <c r="K6" s="22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R6" s="20"/>
      <c r="BE6" s="21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7"/>
      <c r="BS8" s="17" t="s">
        <v>6</v>
      </c>
    </row>
    <row r="9" spans="1:74" ht="14.4" customHeight="1">
      <c r="B9" s="20"/>
      <c r="AR9" s="20"/>
      <c r="BE9" s="21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7"/>
      <c r="BS10" s="17" t="s">
        <v>6</v>
      </c>
    </row>
    <row r="11" spans="1:74" ht="18.45" customHeight="1">
      <c r="B11" s="20"/>
      <c r="E11" s="25" t="s">
        <v>21</v>
      </c>
      <c r="AK11" s="27" t="s">
        <v>26</v>
      </c>
      <c r="AN11" s="25" t="s">
        <v>1</v>
      </c>
      <c r="AR11" s="20"/>
      <c r="BE11" s="217"/>
      <c r="BS11" s="17" t="s">
        <v>6</v>
      </c>
    </row>
    <row r="12" spans="1:74" ht="6.9" customHeight="1">
      <c r="B12" s="20"/>
      <c r="AR12" s="20"/>
      <c r="BE12" s="217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7"/>
      <c r="BS13" s="17" t="s">
        <v>6</v>
      </c>
    </row>
    <row r="14" spans="1:74" ht="13.2">
      <c r="B14" s="20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26</v>
      </c>
      <c r="AN14" s="29" t="s">
        <v>28</v>
      </c>
      <c r="AR14" s="20"/>
      <c r="BE14" s="217"/>
      <c r="BS14" s="17" t="s">
        <v>6</v>
      </c>
    </row>
    <row r="15" spans="1:74" ht="6.9" customHeight="1">
      <c r="B15" s="20"/>
      <c r="AR15" s="20"/>
      <c r="BE15" s="217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17"/>
      <c r="BS16" s="17" t="s">
        <v>4</v>
      </c>
    </row>
    <row r="17" spans="2:71" ht="18.45" customHeight="1">
      <c r="B17" s="20"/>
      <c r="E17" s="25" t="s">
        <v>21</v>
      </c>
      <c r="AK17" s="27" t="s">
        <v>26</v>
      </c>
      <c r="AN17" s="25" t="s">
        <v>1</v>
      </c>
      <c r="AR17" s="20"/>
      <c r="BE17" s="217"/>
      <c r="BS17" s="17" t="s">
        <v>30</v>
      </c>
    </row>
    <row r="18" spans="2:71" ht="6.9" customHeight="1">
      <c r="B18" s="20"/>
      <c r="AR18" s="20"/>
      <c r="BE18" s="217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17"/>
      <c r="BS19" s="17" t="s">
        <v>6</v>
      </c>
    </row>
    <row r="20" spans="2:71" ht="18.45" customHeight="1">
      <c r="B20" s="20"/>
      <c r="E20" s="25" t="s">
        <v>21</v>
      </c>
      <c r="AK20" s="27" t="s">
        <v>26</v>
      </c>
      <c r="AN20" s="25" t="s">
        <v>1</v>
      </c>
      <c r="AR20" s="20"/>
      <c r="BE20" s="217"/>
      <c r="BS20" s="17" t="s">
        <v>30</v>
      </c>
    </row>
    <row r="21" spans="2:71" ht="6.9" customHeight="1">
      <c r="B21" s="20"/>
      <c r="AR21" s="20"/>
      <c r="BE21" s="217"/>
    </row>
    <row r="22" spans="2:71" ht="12" customHeight="1">
      <c r="B22" s="20"/>
      <c r="D22" s="27" t="s">
        <v>32</v>
      </c>
      <c r="AR22" s="20"/>
      <c r="BE22" s="217"/>
    </row>
    <row r="23" spans="2:71" ht="16.5" customHeight="1">
      <c r="B23" s="20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  <c r="BE23" s="217"/>
    </row>
    <row r="24" spans="2:71" ht="6.9" customHeight="1">
      <c r="B24" s="20"/>
      <c r="AR24" s="20"/>
      <c r="BE24" s="217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2:71" s="1" customFormat="1" ht="25.95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5">
        <f>ROUND(AG94,2)</f>
        <v>0</v>
      </c>
      <c r="AL26" s="226"/>
      <c r="AM26" s="226"/>
      <c r="AN26" s="226"/>
      <c r="AO26" s="226"/>
      <c r="AR26" s="32"/>
      <c r="BE26" s="217"/>
    </row>
    <row r="27" spans="2:71" s="1" customFormat="1" ht="6.9" customHeight="1">
      <c r="B27" s="32"/>
      <c r="AR27" s="32"/>
      <c r="BE27" s="217"/>
    </row>
    <row r="28" spans="2:71" s="1" customFormat="1" ht="13.2">
      <c r="B28" s="32"/>
      <c r="L28" s="227" t="s">
        <v>34</v>
      </c>
      <c r="M28" s="227"/>
      <c r="N28" s="227"/>
      <c r="O28" s="227"/>
      <c r="P28" s="227"/>
      <c r="W28" s="227" t="s">
        <v>35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36</v>
      </c>
      <c r="AL28" s="227"/>
      <c r="AM28" s="227"/>
      <c r="AN28" s="227"/>
      <c r="AO28" s="227"/>
      <c r="AR28" s="32"/>
      <c r="BE28" s="217"/>
    </row>
    <row r="29" spans="2:71" s="2" customFormat="1" ht="14.4" customHeight="1">
      <c r="B29" s="36"/>
      <c r="D29" s="27" t="s">
        <v>37</v>
      </c>
      <c r="F29" s="27" t="s">
        <v>38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6"/>
      <c r="BE29" s="218"/>
    </row>
    <row r="30" spans="2:71" s="2" customFormat="1" ht="14.4" customHeight="1">
      <c r="B30" s="36"/>
      <c r="F30" s="27" t="s">
        <v>39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6"/>
      <c r="BE30" s="218"/>
    </row>
    <row r="31" spans="2:71" s="2" customFormat="1" ht="14.4" hidden="1" customHeight="1">
      <c r="B31" s="36"/>
      <c r="F31" s="27" t="s">
        <v>40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6"/>
      <c r="BE31" s="218"/>
    </row>
    <row r="32" spans="2:71" s="2" customFormat="1" ht="14.4" hidden="1" customHeight="1">
      <c r="B32" s="36"/>
      <c r="F32" s="27" t="s">
        <v>41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6"/>
      <c r="BE32" s="218"/>
    </row>
    <row r="33" spans="2:57" s="2" customFormat="1" ht="14.4" hidden="1" customHeight="1">
      <c r="B33" s="36"/>
      <c r="F33" s="27" t="s">
        <v>42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6"/>
      <c r="BE33" s="218"/>
    </row>
    <row r="34" spans="2:57" s="1" customFormat="1" ht="6.9" customHeight="1">
      <c r="B34" s="32"/>
      <c r="AR34" s="32"/>
      <c r="BE34" s="217"/>
    </row>
    <row r="35" spans="2:57" s="1" customFormat="1" ht="25.95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34" t="s">
        <v>45</v>
      </c>
      <c r="Y35" s="232"/>
      <c r="Z35" s="232"/>
      <c r="AA35" s="232"/>
      <c r="AB35" s="232"/>
      <c r="AC35" s="39"/>
      <c r="AD35" s="39"/>
      <c r="AE35" s="39"/>
      <c r="AF35" s="39"/>
      <c r="AG35" s="39"/>
      <c r="AH35" s="39"/>
      <c r="AI35" s="39"/>
      <c r="AJ35" s="39"/>
      <c r="AK35" s="231">
        <f>SUM(AK26:AK33)</f>
        <v>0</v>
      </c>
      <c r="AL35" s="232"/>
      <c r="AM35" s="232"/>
      <c r="AN35" s="232"/>
      <c r="AO35" s="233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52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IMPORT</v>
      </c>
      <c r="AR84" s="48"/>
    </row>
    <row r="85" spans="1:91" s="4" customFormat="1" ht="36.9" customHeight="1">
      <c r="B85" s="49"/>
      <c r="C85" s="50" t="s">
        <v>16</v>
      </c>
      <c r="L85" s="197" t="str">
        <f>K6</f>
        <v>MR2023-1306(2) - Stavební úpravy objektu klubovny II verze-I oprava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199" t="str">
        <f>IF(AN8= "","",AN8)</f>
        <v>14. 8. 2023</v>
      </c>
      <c r="AN87" s="199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00" t="str">
        <f>IF(E17="","",E17)</f>
        <v xml:space="preserve"> </v>
      </c>
      <c r="AN89" s="201"/>
      <c r="AO89" s="201"/>
      <c r="AP89" s="201"/>
      <c r="AR89" s="32"/>
      <c r="AS89" s="202" t="s">
        <v>53</v>
      </c>
      <c r="AT89" s="203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00" t="str">
        <f>IF(E20="","",E20)</f>
        <v xml:space="preserve"> </v>
      </c>
      <c r="AN90" s="201"/>
      <c r="AO90" s="201"/>
      <c r="AP90" s="201"/>
      <c r="AR90" s="32"/>
      <c r="AS90" s="204"/>
      <c r="AT90" s="205"/>
      <c r="BD90" s="56"/>
    </row>
    <row r="91" spans="1:91" s="1" customFormat="1" ht="10.8" customHeight="1">
      <c r="B91" s="32"/>
      <c r="AR91" s="32"/>
      <c r="AS91" s="204"/>
      <c r="AT91" s="205"/>
      <c r="BD91" s="56"/>
    </row>
    <row r="92" spans="1:91" s="1" customFormat="1" ht="29.25" customHeight="1">
      <c r="B92" s="32"/>
      <c r="C92" s="206" t="s">
        <v>54</v>
      </c>
      <c r="D92" s="207"/>
      <c r="E92" s="207"/>
      <c r="F92" s="207"/>
      <c r="G92" s="207"/>
      <c r="H92" s="57"/>
      <c r="I92" s="209" t="s">
        <v>55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8" t="s">
        <v>56</v>
      </c>
      <c r="AH92" s="207"/>
      <c r="AI92" s="207"/>
      <c r="AJ92" s="207"/>
      <c r="AK92" s="207"/>
      <c r="AL92" s="207"/>
      <c r="AM92" s="207"/>
      <c r="AN92" s="209" t="s">
        <v>57</v>
      </c>
      <c r="AO92" s="207"/>
      <c r="AP92" s="210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4">
        <f>ROUND(SUM(AG95:AG100),2)</f>
        <v>0</v>
      </c>
      <c r="AH94" s="214"/>
      <c r="AI94" s="214"/>
      <c r="AJ94" s="214"/>
      <c r="AK94" s="214"/>
      <c r="AL94" s="214"/>
      <c r="AM94" s="214"/>
      <c r="AN94" s="215">
        <f t="shared" ref="AN94:AN100" si="0">SUM(AG94,AT94)</f>
        <v>0</v>
      </c>
      <c r="AO94" s="215"/>
      <c r="AP94" s="215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72</v>
      </c>
      <c r="BT94" s="72" t="s">
        <v>73</v>
      </c>
      <c r="BU94" s="73" t="s">
        <v>74</v>
      </c>
      <c r="BV94" s="72" t="s">
        <v>14</v>
      </c>
      <c r="BW94" s="72" t="s">
        <v>5</v>
      </c>
      <c r="BX94" s="72" t="s">
        <v>75</v>
      </c>
      <c r="CL94" s="72" t="s">
        <v>1</v>
      </c>
    </row>
    <row r="95" spans="1:91" s="6" customFormat="1" ht="37.5" customHeight="1">
      <c r="A95" s="74" t="s">
        <v>76</v>
      </c>
      <c r="B95" s="75"/>
      <c r="C95" s="76"/>
      <c r="D95" s="211" t="s">
        <v>77</v>
      </c>
      <c r="E95" s="211"/>
      <c r="F95" s="211"/>
      <c r="G95" s="211"/>
      <c r="H95" s="211"/>
      <c r="I95" s="77"/>
      <c r="J95" s="211" t="s">
        <v>78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2">
        <f>'MR 2023-1306-1 - D.1.1 -D...'!J30</f>
        <v>0</v>
      </c>
      <c r="AH95" s="213"/>
      <c r="AI95" s="213"/>
      <c r="AJ95" s="213"/>
      <c r="AK95" s="213"/>
      <c r="AL95" s="213"/>
      <c r="AM95" s="213"/>
      <c r="AN95" s="212">
        <f t="shared" si="0"/>
        <v>0</v>
      </c>
      <c r="AO95" s="213"/>
      <c r="AP95" s="213"/>
      <c r="AQ95" s="78" t="s">
        <v>79</v>
      </c>
      <c r="AR95" s="75"/>
      <c r="AS95" s="79">
        <v>0</v>
      </c>
      <c r="AT95" s="80">
        <f t="shared" si="1"/>
        <v>0</v>
      </c>
      <c r="AU95" s="81">
        <f>'MR 2023-1306-1 - D.1.1 -D...'!P152</f>
        <v>0</v>
      </c>
      <c r="AV95" s="80">
        <f>'MR 2023-1306-1 - D.1.1 -D...'!J33</f>
        <v>0</v>
      </c>
      <c r="AW95" s="80">
        <f>'MR 2023-1306-1 - D.1.1 -D...'!J34</f>
        <v>0</v>
      </c>
      <c r="AX95" s="80">
        <f>'MR 2023-1306-1 - D.1.1 -D...'!J35</f>
        <v>0</v>
      </c>
      <c r="AY95" s="80">
        <f>'MR 2023-1306-1 - D.1.1 -D...'!J36</f>
        <v>0</v>
      </c>
      <c r="AZ95" s="80">
        <f>'MR 2023-1306-1 - D.1.1 -D...'!F33</f>
        <v>0</v>
      </c>
      <c r="BA95" s="80">
        <f>'MR 2023-1306-1 - D.1.1 -D...'!F34</f>
        <v>0</v>
      </c>
      <c r="BB95" s="80">
        <f>'MR 2023-1306-1 - D.1.1 -D...'!F35</f>
        <v>0</v>
      </c>
      <c r="BC95" s="80">
        <f>'MR 2023-1306-1 - D.1.1 -D...'!F36</f>
        <v>0</v>
      </c>
      <c r="BD95" s="82">
        <f>'MR 2023-1306-1 - D.1.1 -D...'!F37</f>
        <v>0</v>
      </c>
      <c r="BT95" s="83" t="s">
        <v>80</v>
      </c>
      <c r="BV95" s="83" t="s">
        <v>14</v>
      </c>
      <c r="BW95" s="83" t="s">
        <v>81</v>
      </c>
      <c r="BX95" s="83" t="s">
        <v>5</v>
      </c>
      <c r="CL95" s="83" t="s">
        <v>1</v>
      </c>
      <c r="CM95" s="83" t="s">
        <v>82</v>
      </c>
    </row>
    <row r="96" spans="1:91" s="6" customFormat="1" ht="16.5" customHeight="1">
      <c r="A96" s="74" t="s">
        <v>76</v>
      </c>
      <c r="B96" s="75"/>
      <c r="C96" s="76"/>
      <c r="D96" s="211" t="s">
        <v>80</v>
      </c>
      <c r="E96" s="211"/>
      <c r="F96" s="211"/>
      <c r="G96" s="211"/>
      <c r="H96" s="211"/>
      <c r="I96" s="77"/>
      <c r="J96" s="211" t="s">
        <v>83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2">
        <f>'1 - D1.4.1. ZTI'!J30</f>
        <v>0</v>
      </c>
      <c r="AH96" s="213"/>
      <c r="AI96" s="213"/>
      <c r="AJ96" s="213"/>
      <c r="AK96" s="213"/>
      <c r="AL96" s="213"/>
      <c r="AM96" s="213"/>
      <c r="AN96" s="212">
        <f t="shared" si="0"/>
        <v>0</v>
      </c>
      <c r="AO96" s="213"/>
      <c r="AP96" s="213"/>
      <c r="AQ96" s="78" t="s">
        <v>79</v>
      </c>
      <c r="AR96" s="75"/>
      <c r="AS96" s="79">
        <v>0</v>
      </c>
      <c r="AT96" s="80">
        <f t="shared" si="1"/>
        <v>0</v>
      </c>
      <c r="AU96" s="81">
        <f>'1 - D1.4.1. ZTI'!P124</f>
        <v>0</v>
      </c>
      <c r="AV96" s="80">
        <f>'1 - D1.4.1. ZTI'!J33</f>
        <v>0</v>
      </c>
      <c r="AW96" s="80">
        <f>'1 - D1.4.1. ZTI'!J34</f>
        <v>0</v>
      </c>
      <c r="AX96" s="80">
        <f>'1 - D1.4.1. ZTI'!J35</f>
        <v>0</v>
      </c>
      <c r="AY96" s="80">
        <f>'1 - D1.4.1. ZTI'!J36</f>
        <v>0</v>
      </c>
      <c r="AZ96" s="80">
        <f>'1 - D1.4.1. ZTI'!F33</f>
        <v>0</v>
      </c>
      <c r="BA96" s="80">
        <f>'1 - D1.4.1. ZTI'!F34</f>
        <v>0</v>
      </c>
      <c r="BB96" s="80">
        <f>'1 - D1.4.1. ZTI'!F35</f>
        <v>0</v>
      </c>
      <c r="BC96" s="80">
        <f>'1 - D1.4.1. ZTI'!F36</f>
        <v>0</v>
      </c>
      <c r="BD96" s="82">
        <f>'1 - D1.4.1. ZTI'!F37</f>
        <v>0</v>
      </c>
      <c r="BT96" s="83" t="s">
        <v>80</v>
      </c>
      <c r="BV96" s="83" t="s">
        <v>14</v>
      </c>
      <c r="BW96" s="83" t="s">
        <v>84</v>
      </c>
      <c r="BX96" s="83" t="s">
        <v>5</v>
      </c>
      <c r="CL96" s="83" t="s">
        <v>1</v>
      </c>
      <c r="CM96" s="83" t="s">
        <v>82</v>
      </c>
    </row>
    <row r="97" spans="1:91" s="6" customFormat="1" ht="16.5" customHeight="1">
      <c r="A97" s="74" t="s">
        <v>76</v>
      </c>
      <c r="B97" s="75"/>
      <c r="C97" s="76"/>
      <c r="D97" s="211" t="s">
        <v>82</v>
      </c>
      <c r="E97" s="211"/>
      <c r="F97" s="211"/>
      <c r="G97" s="211"/>
      <c r="H97" s="211"/>
      <c r="I97" s="77"/>
      <c r="J97" s="211" t="s">
        <v>85</v>
      </c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2">
        <f>'2 - D.1.4.2Vzduchotechnika'!J30</f>
        <v>0</v>
      </c>
      <c r="AH97" s="213"/>
      <c r="AI97" s="213"/>
      <c r="AJ97" s="213"/>
      <c r="AK97" s="213"/>
      <c r="AL97" s="213"/>
      <c r="AM97" s="213"/>
      <c r="AN97" s="212">
        <f t="shared" si="0"/>
        <v>0</v>
      </c>
      <c r="AO97" s="213"/>
      <c r="AP97" s="213"/>
      <c r="AQ97" s="78" t="s">
        <v>79</v>
      </c>
      <c r="AR97" s="75"/>
      <c r="AS97" s="79">
        <v>0</v>
      </c>
      <c r="AT97" s="80">
        <f t="shared" si="1"/>
        <v>0</v>
      </c>
      <c r="AU97" s="81">
        <f>'2 - D.1.4.2Vzduchotechnika'!P118</f>
        <v>0</v>
      </c>
      <c r="AV97" s="80">
        <f>'2 - D.1.4.2Vzduchotechnika'!J33</f>
        <v>0</v>
      </c>
      <c r="AW97" s="80">
        <f>'2 - D.1.4.2Vzduchotechnika'!J34</f>
        <v>0</v>
      </c>
      <c r="AX97" s="80">
        <f>'2 - D.1.4.2Vzduchotechnika'!J35</f>
        <v>0</v>
      </c>
      <c r="AY97" s="80">
        <f>'2 - D.1.4.2Vzduchotechnika'!J36</f>
        <v>0</v>
      </c>
      <c r="AZ97" s="80">
        <f>'2 - D.1.4.2Vzduchotechnika'!F33</f>
        <v>0</v>
      </c>
      <c r="BA97" s="80">
        <f>'2 - D.1.4.2Vzduchotechnika'!F34</f>
        <v>0</v>
      </c>
      <c r="BB97" s="80">
        <f>'2 - D.1.4.2Vzduchotechnika'!F35</f>
        <v>0</v>
      </c>
      <c r="BC97" s="80">
        <f>'2 - D.1.4.2Vzduchotechnika'!F36</f>
        <v>0</v>
      </c>
      <c r="BD97" s="82">
        <f>'2 - D.1.4.2Vzduchotechnika'!F37</f>
        <v>0</v>
      </c>
      <c r="BT97" s="83" t="s">
        <v>80</v>
      </c>
      <c r="BV97" s="83" t="s">
        <v>14</v>
      </c>
      <c r="BW97" s="83" t="s">
        <v>86</v>
      </c>
      <c r="BX97" s="83" t="s">
        <v>5</v>
      </c>
      <c r="CL97" s="83" t="s">
        <v>1</v>
      </c>
      <c r="CM97" s="83" t="s">
        <v>82</v>
      </c>
    </row>
    <row r="98" spans="1:91" s="6" customFormat="1" ht="16.5" customHeight="1">
      <c r="A98" s="74" t="s">
        <v>76</v>
      </c>
      <c r="B98" s="75"/>
      <c r="C98" s="76"/>
      <c r="D98" s="211" t="s">
        <v>87</v>
      </c>
      <c r="E98" s="211"/>
      <c r="F98" s="211"/>
      <c r="G98" s="211"/>
      <c r="H98" s="211"/>
      <c r="I98" s="77"/>
      <c r="J98" s="211" t="s">
        <v>88</v>
      </c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2">
        <f>'3 - D1.4.4.b  Vytápění'!J30</f>
        <v>0</v>
      </c>
      <c r="AH98" s="213"/>
      <c r="AI98" s="213"/>
      <c r="AJ98" s="213"/>
      <c r="AK98" s="213"/>
      <c r="AL98" s="213"/>
      <c r="AM98" s="213"/>
      <c r="AN98" s="212">
        <f t="shared" si="0"/>
        <v>0</v>
      </c>
      <c r="AO98" s="213"/>
      <c r="AP98" s="213"/>
      <c r="AQ98" s="78" t="s">
        <v>79</v>
      </c>
      <c r="AR98" s="75"/>
      <c r="AS98" s="79">
        <v>0</v>
      </c>
      <c r="AT98" s="80">
        <f t="shared" si="1"/>
        <v>0</v>
      </c>
      <c r="AU98" s="81">
        <f>'3 - D1.4.4.b  Vytápění'!P122</f>
        <v>0</v>
      </c>
      <c r="AV98" s="80">
        <f>'3 - D1.4.4.b  Vytápění'!J33</f>
        <v>0</v>
      </c>
      <c r="AW98" s="80">
        <f>'3 - D1.4.4.b  Vytápění'!J34</f>
        <v>0</v>
      </c>
      <c r="AX98" s="80">
        <f>'3 - D1.4.4.b  Vytápění'!J35</f>
        <v>0</v>
      </c>
      <c r="AY98" s="80">
        <f>'3 - D1.4.4.b  Vytápění'!J36</f>
        <v>0</v>
      </c>
      <c r="AZ98" s="80">
        <f>'3 - D1.4.4.b  Vytápění'!F33</f>
        <v>0</v>
      </c>
      <c r="BA98" s="80">
        <f>'3 - D1.4.4.b  Vytápění'!F34</f>
        <v>0</v>
      </c>
      <c r="BB98" s="80">
        <f>'3 - D1.4.4.b  Vytápění'!F35</f>
        <v>0</v>
      </c>
      <c r="BC98" s="80">
        <f>'3 - D1.4.4.b  Vytápění'!F36</f>
        <v>0</v>
      </c>
      <c r="BD98" s="82">
        <f>'3 - D1.4.4.b  Vytápění'!F37</f>
        <v>0</v>
      </c>
      <c r="BT98" s="83" t="s">
        <v>80</v>
      </c>
      <c r="BV98" s="83" t="s">
        <v>14</v>
      </c>
      <c r="BW98" s="83" t="s">
        <v>89</v>
      </c>
      <c r="BX98" s="83" t="s">
        <v>5</v>
      </c>
      <c r="CL98" s="83" t="s">
        <v>1</v>
      </c>
      <c r="CM98" s="83" t="s">
        <v>82</v>
      </c>
    </row>
    <row r="99" spans="1:91" s="6" customFormat="1" ht="16.5" customHeight="1">
      <c r="A99" s="74" t="s">
        <v>76</v>
      </c>
      <c r="B99" s="75"/>
      <c r="C99" s="76"/>
      <c r="D99" s="211" t="s">
        <v>90</v>
      </c>
      <c r="E99" s="211"/>
      <c r="F99" s="211"/>
      <c r="G99" s="211"/>
      <c r="H99" s="211"/>
      <c r="I99" s="77"/>
      <c r="J99" s="211" t="s">
        <v>91</v>
      </c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2">
        <f>'4 - D1.4.4 Elektroinstalace'!J30</f>
        <v>0</v>
      </c>
      <c r="AH99" s="213"/>
      <c r="AI99" s="213"/>
      <c r="AJ99" s="213"/>
      <c r="AK99" s="213"/>
      <c r="AL99" s="213"/>
      <c r="AM99" s="213"/>
      <c r="AN99" s="212">
        <f t="shared" si="0"/>
        <v>0</v>
      </c>
      <c r="AO99" s="213"/>
      <c r="AP99" s="213"/>
      <c r="AQ99" s="78" t="s">
        <v>79</v>
      </c>
      <c r="AR99" s="75"/>
      <c r="AS99" s="79">
        <v>0</v>
      </c>
      <c r="AT99" s="80">
        <f t="shared" si="1"/>
        <v>0</v>
      </c>
      <c r="AU99" s="81">
        <f>'4 - D1.4.4 Elektroinstalace'!P124</f>
        <v>0</v>
      </c>
      <c r="AV99" s="80">
        <f>'4 - D1.4.4 Elektroinstalace'!J33</f>
        <v>0</v>
      </c>
      <c r="AW99" s="80">
        <f>'4 - D1.4.4 Elektroinstalace'!J34</f>
        <v>0</v>
      </c>
      <c r="AX99" s="80">
        <f>'4 - D1.4.4 Elektroinstalace'!J35</f>
        <v>0</v>
      </c>
      <c r="AY99" s="80">
        <f>'4 - D1.4.4 Elektroinstalace'!J36</f>
        <v>0</v>
      </c>
      <c r="AZ99" s="80">
        <f>'4 - D1.4.4 Elektroinstalace'!F33</f>
        <v>0</v>
      </c>
      <c r="BA99" s="80">
        <f>'4 - D1.4.4 Elektroinstalace'!F34</f>
        <v>0</v>
      </c>
      <c r="BB99" s="80">
        <f>'4 - D1.4.4 Elektroinstalace'!F35</f>
        <v>0</v>
      </c>
      <c r="BC99" s="80">
        <f>'4 - D1.4.4 Elektroinstalace'!F36</f>
        <v>0</v>
      </c>
      <c r="BD99" s="82">
        <f>'4 - D1.4.4 Elektroinstalace'!F37</f>
        <v>0</v>
      </c>
      <c r="BT99" s="83" t="s">
        <v>80</v>
      </c>
      <c r="BV99" s="83" t="s">
        <v>14</v>
      </c>
      <c r="BW99" s="83" t="s">
        <v>92</v>
      </c>
      <c r="BX99" s="83" t="s">
        <v>5</v>
      </c>
      <c r="CL99" s="83" t="s">
        <v>1</v>
      </c>
      <c r="CM99" s="83" t="s">
        <v>82</v>
      </c>
    </row>
    <row r="100" spans="1:91" s="6" customFormat="1" ht="16.5" customHeight="1">
      <c r="A100" s="74" t="s">
        <v>76</v>
      </c>
      <c r="B100" s="75"/>
      <c r="C100" s="76"/>
      <c r="D100" s="211" t="s">
        <v>93</v>
      </c>
      <c r="E100" s="211"/>
      <c r="F100" s="211"/>
      <c r="G100" s="211"/>
      <c r="H100" s="211"/>
      <c r="I100" s="77"/>
      <c r="J100" s="211" t="s">
        <v>94</v>
      </c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2">
        <f>'VRN - Vedlejší  rozpočtov...'!J30</f>
        <v>0</v>
      </c>
      <c r="AH100" s="213"/>
      <c r="AI100" s="213"/>
      <c r="AJ100" s="213"/>
      <c r="AK100" s="213"/>
      <c r="AL100" s="213"/>
      <c r="AM100" s="213"/>
      <c r="AN100" s="212">
        <f t="shared" si="0"/>
        <v>0</v>
      </c>
      <c r="AO100" s="213"/>
      <c r="AP100" s="213"/>
      <c r="AQ100" s="78" t="s">
        <v>79</v>
      </c>
      <c r="AR100" s="75"/>
      <c r="AS100" s="84">
        <v>0</v>
      </c>
      <c r="AT100" s="85">
        <f t="shared" si="1"/>
        <v>0</v>
      </c>
      <c r="AU100" s="86">
        <f>'VRN - Vedlejší  rozpočtov...'!P120</f>
        <v>0</v>
      </c>
      <c r="AV100" s="85">
        <f>'VRN - Vedlejší  rozpočtov...'!J33</f>
        <v>0</v>
      </c>
      <c r="AW100" s="85">
        <f>'VRN - Vedlejší  rozpočtov...'!J34</f>
        <v>0</v>
      </c>
      <c r="AX100" s="85">
        <f>'VRN - Vedlejší  rozpočtov...'!J35</f>
        <v>0</v>
      </c>
      <c r="AY100" s="85">
        <f>'VRN - Vedlejší  rozpočtov...'!J36</f>
        <v>0</v>
      </c>
      <c r="AZ100" s="85">
        <f>'VRN - Vedlejší  rozpočtov...'!F33</f>
        <v>0</v>
      </c>
      <c r="BA100" s="85">
        <f>'VRN - Vedlejší  rozpočtov...'!F34</f>
        <v>0</v>
      </c>
      <c r="BB100" s="85">
        <f>'VRN - Vedlejší  rozpočtov...'!F35</f>
        <v>0</v>
      </c>
      <c r="BC100" s="85">
        <f>'VRN - Vedlejší  rozpočtov...'!F36</f>
        <v>0</v>
      </c>
      <c r="BD100" s="87">
        <f>'VRN - Vedlejší  rozpočtov...'!F37</f>
        <v>0</v>
      </c>
      <c r="BT100" s="83" t="s">
        <v>80</v>
      </c>
      <c r="BV100" s="83" t="s">
        <v>14</v>
      </c>
      <c r="BW100" s="83" t="s">
        <v>95</v>
      </c>
      <c r="BX100" s="83" t="s">
        <v>5</v>
      </c>
      <c r="CL100" s="83" t="s">
        <v>1</v>
      </c>
      <c r="CM100" s="83" t="s">
        <v>82</v>
      </c>
    </row>
    <row r="101" spans="1:91" s="1" customFormat="1" ht="30" customHeight="1">
      <c r="B101" s="32"/>
      <c r="AR101" s="32"/>
    </row>
    <row r="102" spans="1:91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nsz9kyKyMazLNWJzoH/GlWdZkgeAmB/6YQQqFA4BRACJmF1PyJd+ffXzjz+GYObEL3yn5iCslAvmSoxaPfTq2g==" saltValue="QaFL+onh7ui5Qk0jYdpxdiWROLkQcmbHRvE1GSQp09Qosx3EgM2J/h5ywqwL1LFzxKl8h+7DDZTq4iBH+3R6r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MR 2023-1306-1 - D.1.1 -D...'!C2" display="/" xr:uid="{00000000-0004-0000-0000-000000000000}"/>
    <hyperlink ref="A96" location="'1 - D1.4.1. ZTI'!C2" display="/" xr:uid="{00000000-0004-0000-0000-000001000000}"/>
    <hyperlink ref="A97" location="'2 - D.1.4.2Vzduchotechnika'!C2" display="/" xr:uid="{00000000-0004-0000-0000-000002000000}"/>
    <hyperlink ref="A98" location="'3 - D1.4.4.b  Vytápění'!C2" display="/" xr:uid="{00000000-0004-0000-0000-000003000000}"/>
    <hyperlink ref="A99" location="'4 - D1.4.4 Elektroinstalace'!C2" display="/" xr:uid="{00000000-0004-0000-0000-000004000000}"/>
    <hyperlink ref="A100" location="'VRN - Vedlejší  rozpočtov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9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96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5" t="str">
        <f>'Rekapitulace stavby'!K6</f>
        <v>MR2023-1306(2) - Stavební úpravy objektu klubovny II verze-I oprava</v>
      </c>
      <c r="F7" s="236"/>
      <c r="G7" s="236"/>
      <c r="H7" s="236"/>
      <c r="L7" s="20"/>
    </row>
    <row r="8" spans="2:46" s="1" customFormat="1" ht="12" customHeight="1">
      <c r="B8" s="32"/>
      <c r="D8" s="27" t="s">
        <v>97</v>
      </c>
      <c r="L8" s="32"/>
    </row>
    <row r="9" spans="2:46" s="1" customFormat="1" ht="16.5" customHeight="1">
      <c r="B9" s="32"/>
      <c r="E9" s="197" t="s">
        <v>98</v>
      </c>
      <c r="F9" s="237"/>
      <c r="G9" s="237"/>
      <c r="H9" s="237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14. 8. 2023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8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4" t="s">
        <v>1</v>
      </c>
      <c r="F27" s="224"/>
      <c r="G27" s="224"/>
      <c r="H27" s="224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ROUND(J152,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>
      <c r="B33" s="32"/>
      <c r="D33" s="55" t="s">
        <v>37</v>
      </c>
      <c r="E33" s="27" t="s">
        <v>38</v>
      </c>
      <c r="F33" s="91">
        <f>ROUND((SUM(BE152:BE2691)),  2)</f>
        <v>0</v>
      </c>
      <c r="I33" s="92">
        <v>0.21</v>
      </c>
      <c r="J33" s="91">
        <f>ROUND(((SUM(BE152:BE2691))*I33),  2)</f>
        <v>0</v>
      </c>
      <c r="L33" s="32"/>
    </row>
    <row r="34" spans="2:12" s="1" customFormat="1" ht="14.4" customHeight="1">
      <c r="B34" s="32"/>
      <c r="E34" s="27" t="s">
        <v>39</v>
      </c>
      <c r="F34" s="91">
        <f>ROUND((SUM(BF152:BF2691)),  2)</f>
        <v>0</v>
      </c>
      <c r="I34" s="92">
        <v>0.15</v>
      </c>
      <c r="J34" s="91">
        <f>ROUND(((SUM(BF152:BF2691))*I34),  2)</f>
        <v>0</v>
      </c>
      <c r="L34" s="32"/>
    </row>
    <row r="35" spans="2:12" s="1" customFormat="1" ht="14.4" hidden="1" customHeight="1">
      <c r="B35" s="32"/>
      <c r="E35" s="27" t="s">
        <v>40</v>
      </c>
      <c r="F35" s="91">
        <f>ROUND((SUM(BG152:BG2691)),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41</v>
      </c>
      <c r="F36" s="91">
        <f>ROUND((SUM(BH152:BH2691)),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42</v>
      </c>
      <c r="F37" s="91">
        <f>ROUND((SUM(BI152:BI2691)),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99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5" t="str">
        <f>E7</f>
        <v>MR2023-1306(2) - Stavební úpravy objektu klubovny II verze-I oprava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97</v>
      </c>
      <c r="L86" s="32"/>
    </row>
    <row r="87" spans="2:47" s="1" customFormat="1" ht="16.5" customHeight="1">
      <c r="B87" s="32"/>
      <c r="E87" s="197" t="str">
        <f>E9</f>
        <v>MR 2023-1306-1 - D.1.1 -D...</v>
      </c>
      <c r="F87" s="237"/>
      <c r="G87" s="237"/>
      <c r="H87" s="237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14. 8. 2023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100</v>
      </c>
      <c r="D94" s="93"/>
      <c r="E94" s="93"/>
      <c r="F94" s="93"/>
      <c r="G94" s="93"/>
      <c r="H94" s="93"/>
      <c r="I94" s="93"/>
      <c r="J94" s="102" t="s">
        <v>101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102</v>
      </c>
      <c r="J96" s="66">
        <f>J152</f>
        <v>0</v>
      </c>
      <c r="L96" s="32"/>
      <c r="AU96" s="17" t="s">
        <v>103</v>
      </c>
    </row>
    <row r="97" spans="2:12" s="8" customFormat="1" ht="24.9" customHeight="1">
      <c r="B97" s="104"/>
      <c r="D97" s="105" t="s">
        <v>104</v>
      </c>
      <c r="E97" s="106"/>
      <c r="F97" s="106"/>
      <c r="G97" s="106"/>
      <c r="H97" s="106"/>
      <c r="I97" s="106"/>
      <c r="J97" s="107">
        <f>J153</f>
        <v>0</v>
      </c>
      <c r="L97" s="104"/>
    </row>
    <row r="98" spans="2:12" s="9" customFormat="1" ht="19.95" customHeight="1">
      <c r="B98" s="108"/>
      <c r="D98" s="109" t="s">
        <v>105</v>
      </c>
      <c r="E98" s="110"/>
      <c r="F98" s="110"/>
      <c r="G98" s="110"/>
      <c r="H98" s="110"/>
      <c r="I98" s="110"/>
      <c r="J98" s="111">
        <f>J154</f>
        <v>0</v>
      </c>
      <c r="L98" s="108"/>
    </row>
    <row r="99" spans="2:12" s="9" customFormat="1" ht="19.95" customHeight="1">
      <c r="B99" s="108"/>
      <c r="D99" s="109" t="s">
        <v>106</v>
      </c>
      <c r="E99" s="110"/>
      <c r="F99" s="110"/>
      <c r="G99" s="110"/>
      <c r="H99" s="110"/>
      <c r="I99" s="110"/>
      <c r="J99" s="111">
        <f>J217</f>
        <v>0</v>
      </c>
      <c r="L99" s="108"/>
    </row>
    <row r="100" spans="2:12" s="9" customFormat="1" ht="19.95" customHeight="1">
      <c r="B100" s="108"/>
      <c r="D100" s="109" t="s">
        <v>107</v>
      </c>
      <c r="E100" s="110"/>
      <c r="F100" s="110"/>
      <c r="G100" s="110"/>
      <c r="H100" s="110"/>
      <c r="I100" s="110"/>
      <c r="J100" s="111">
        <f>J359</f>
        <v>0</v>
      </c>
      <c r="L100" s="108"/>
    </row>
    <row r="101" spans="2:12" s="9" customFormat="1" ht="19.95" customHeight="1">
      <c r="B101" s="108"/>
      <c r="D101" s="109" t="s">
        <v>108</v>
      </c>
      <c r="E101" s="110"/>
      <c r="F101" s="110"/>
      <c r="G101" s="110"/>
      <c r="H101" s="110"/>
      <c r="I101" s="110"/>
      <c r="J101" s="111">
        <f>J403</f>
        <v>0</v>
      </c>
      <c r="L101" s="108"/>
    </row>
    <row r="102" spans="2:12" s="9" customFormat="1" ht="19.95" customHeight="1">
      <c r="B102" s="108"/>
      <c r="D102" s="109" t="s">
        <v>109</v>
      </c>
      <c r="E102" s="110"/>
      <c r="F102" s="110"/>
      <c r="G102" s="110"/>
      <c r="H102" s="110"/>
      <c r="I102" s="110"/>
      <c r="J102" s="111">
        <f>J504</f>
        <v>0</v>
      </c>
      <c r="L102" s="108"/>
    </row>
    <row r="103" spans="2:12" s="9" customFormat="1" ht="19.95" customHeight="1">
      <c r="B103" s="108"/>
      <c r="D103" s="109" t="s">
        <v>110</v>
      </c>
      <c r="E103" s="110"/>
      <c r="F103" s="110"/>
      <c r="G103" s="110"/>
      <c r="H103" s="110"/>
      <c r="I103" s="110"/>
      <c r="J103" s="111">
        <f>J586</f>
        <v>0</v>
      </c>
      <c r="L103" s="108"/>
    </row>
    <row r="104" spans="2:12" s="9" customFormat="1" ht="19.95" customHeight="1">
      <c r="B104" s="108"/>
      <c r="D104" s="109" t="s">
        <v>111</v>
      </c>
      <c r="E104" s="110"/>
      <c r="F104" s="110"/>
      <c r="G104" s="110"/>
      <c r="H104" s="110"/>
      <c r="I104" s="110"/>
      <c r="J104" s="111">
        <f>J703</f>
        <v>0</v>
      </c>
      <c r="L104" s="108"/>
    </row>
    <row r="105" spans="2:12" s="9" customFormat="1" ht="19.95" customHeight="1">
      <c r="B105" s="108"/>
      <c r="D105" s="109" t="s">
        <v>112</v>
      </c>
      <c r="E105" s="110"/>
      <c r="F105" s="110"/>
      <c r="G105" s="110"/>
      <c r="H105" s="110"/>
      <c r="I105" s="110"/>
      <c r="J105" s="111">
        <f>J712</f>
        <v>0</v>
      </c>
      <c r="L105" s="108"/>
    </row>
    <row r="106" spans="2:12" s="9" customFormat="1" ht="19.95" customHeight="1">
      <c r="B106" s="108"/>
      <c r="D106" s="109" t="s">
        <v>113</v>
      </c>
      <c r="E106" s="110"/>
      <c r="F106" s="110"/>
      <c r="G106" s="110"/>
      <c r="H106" s="110"/>
      <c r="I106" s="110"/>
      <c r="J106" s="111">
        <f>J713</f>
        <v>0</v>
      </c>
      <c r="L106" s="108"/>
    </row>
    <row r="107" spans="2:12" s="9" customFormat="1" ht="19.95" customHeight="1">
      <c r="B107" s="108"/>
      <c r="D107" s="109" t="s">
        <v>114</v>
      </c>
      <c r="E107" s="110"/>
      <c r="F107" s="110"/>
      <c r="G107" s="110"/>
      <c r="H107" s="110"/>
      <c r="I107" s="110"/>
      <c r="J107" s="111">
        <f>J966</f>
        <v>0</v>
      </c>
      <c r="L107" s="108"/>
    </row>
    <row r="108" spans="2:12" s="9" customFormat="1" ht="14.85" customHeight="1">
      <c r="B108" s="108"/>
      <c r="D108" s="109" t="s">
        <v>115</v>
      </c>
      <c r="E108" s="110"/>
      <c r="F108" s="110"/>
      <c r="G108" s="110"/>
      <c r="H108" s="110"/>
      <c r="I108" s="110"/>
      <c r="J108" s="111">
        <f>J1131</f>
        <v>0</v>
      </c>
      <c r="L108" s="108"/>
    </row>
    <row r="109" spans="2:12" s="9" customFormat="1" ht="14.85" customHeight="1">
      <c r="B109" s="108"/>
      <c r="D109" s="109" t="s">
        <v>116</v>
      </c>
      <c r="E109" s="110"/>
      <c r="F109" s="110"/>
      <c r="G109" s="110"/>
      <c r="H109" s="110"/>
      <c r="I109" s="110"/>
      <c r="J109" s="111">
        <f>J1154</f>
        <v>0</v>
      </c>
      <c r="L109" s="108"/>
    </row>
    <row r="110" spans="2:12" s="9" customFormat="1" ht="14.85" customHeight="1">
      <c r="B110" s="108"/>
      <c r="D110" s="109" t="s">
        <v>117</v>
      </c>
      <c r="E110" s="110"/>
      <c r="F110" s="110"/>
      <c r="G110" s="110"/>
      <c r="H110" s="110"/>
      <c r="I110" s="110"/>
      <c r="J110" s="111">
        <f>J1455</f>
        <v>0</v>
      </c>
      <c r="L110" s="108"/>
    </row>
    <row r="111" spans="2:12" s="9" customFormat="1" ht="19.95" customHeight="1">
      <c r="B111" s="108"/>
      <c r="D111" s="109" t="s">
        <v>118</v>
      </c>
      <c r="E111" s="110"/>
      <c r="F111" s="110"/>
      <c r="G111" s="110"/>
      <c r="H111" s="110"/>
      <c r="I111" s="110"/>
      <c r="J111" s="111">
        <f>J1521</f>
        <v>0</v>
      </c>
      <c r="L111" s="108"/>
    </row>
    <row r="112" spans="2:12" s="9" customFormat="1" ht="19.95" customHeight="1">
      <c r="B112" s="108"/>
      <c r="D112" s="109" t="s">
        <v>119</v>
      </c>
      <c r="E112" s="110"/>
      <c r="F112" s="110"/>
      <c r="G112" s="110"/>
      <c r="H112" s="110"/>
      <c r="I112" s="110"/>
      <c r="J112" s="111">
        <f>J1522</f>
        <v>0</v>
      </c>
      <c r="L112" s="108"/>
    </row>
    <row r="113" spans="2:12" s="9" customFormat="1" ht="19.95" customHeight="1">
      <c r="B113" s="108"/>
      <c r="D113" s="109" t="s">
        <v>120</v>
      </c>
      <c r="E113" s="110"/>
      <c r="F113" s="110"/>
      <c r="G113" s="110"/>
      <c r="H113" s="110"/>
      <c r="I113" s="110"/>
      <c r="J113" s="111">
        <f>J1572</f>
        <v>0</v>
      </c>
      <c r="L113" s="108"/>
    </row>
    <row r="114" spans="2:12" s="9" customFormat="1" ht="19.95" customHeight="1">
      <c r="B114" s="108"/>
      <c r="D114" s="109" t="s">
        <v>121</v>
      </c>
      <c r="E114" s="110"/>
      <c r="F114" s="110"/>
      <c r="G114" s="110"/>
      <c r="H114" s="110"/>
      <c r="I114" s="110"/>
      <c r="J114" s="111">
        <f>J1618</f>
        <v>0</v>
      </c>
      <c r="L114" s="108"/>
    </row>
    <row r="115" spans="2:12" s="9" customFormat="1" ht="19.95" customHeight="1">
      <c r="B115" s="108"/>
      <c r="D115" s="109" t="s">
        <v>122</v>
      </c>
      <c r="E115" s="110"/>
      <c r="F115" s="110"/>
      <c r="G115" s="110"/>
      <c r="H115" s="110"/>
      <c r="I115" s="110"/>
      <c r="J115" s="111">
        <f>J1646</f>
        <v>0</v>
      </c>
      <c r="L115" s="108"/>
    </row>
    <row r="116" spans="2:12" s="8" customFormat="1" ht="24.9" customHeight="1">
      <c r="B116" s="104"/>
      <c r="D116" s="105" t="s">
        <v>123</v>
      </c>
      <c r="E116" s="106"/>
      <c r="F116" s="106"/>
      <c r="G116" s="106"/>
      <c r="H116" s="106"/>
      <c r="I116" s="106"/>
      <c r="J116" s="107">
        <f>J1648</f>
        <v>0</v>
      </c>
      <c r="L116" s="104"/>
    </row>
    <row r="117" spans="2:12" s="9" customFormat="1" ht="19.95" customHeight="1">
      <c r="B117" s="108"/>
      <c r="D117" s="109" t="s">
        <v>124</v>
      </c>
      <c r="E117" s="110"/>
      <c r="F117" s="110"/>
      <c r="G117" s="110"/>
      <c r="H117" s="110"/>
      <c r="I117" s="110"/>
      <c r="J117" s="111">
        <f>J1649</f>
        <v>0</v>
      </c>
      <c r="L117" s="108"/>
    </row>
    <row r="118" spans="2:12" s="9" customFormat="1" ht="19.95" customHeight="1">
      <c r="B118" s="108"/>
      <c r="D118" s="109" t="s">
        <v>125</v>
      </c>
      <c r="E118" s="110"/>
      <c r="F118" s="110"/>
      <c r="G118" s="110"/>
      <c r="H118" s="110"/>
      <c r="I118" s="110"/>
      <c r="J118" s="111">
        <f>J1673</f>
        <v>0</v>
      </c>
      <c r="L118" s="108"/>
    </row>
    <row r="119" spans="2:12" s="9" customFormat="1" ht="19.95" customHeight="1">
      <c r="B119" s="108"/>
      <c r="D119" s="109" t="s">
        <v>126</v>
      </c>
      <c r="E119" s="110"/>
      <c r="F119" s="110"/>
      <c r="G119" s="110"/>
      <c r="H119" s="110"/>
      <c r="I119" s="110"/>
      <c r="J119" s="111">
        <f>J1699</f>
        <v>0</v>
      </c>
      <c r="L119" s="108"/>
    </row>
    <row r="120" spans="2:12" s="9" customFormat="1" ht="19.95" customHeight="1">
      <c r="B120" s="108"/>
      <c r="D120" s="109" t="s">
        <v>127</v>
      </c>
      <c r="E120" s="110"/>
      <c r="F120" s="110"/>
      <c r="G120" s="110"/>
      <c r="H120" s="110"/>
      <c r="I120" s="110"/>
      <c r="J120" s="111">
        <f>J1755</f>
        <v>0</v>
      </c>
      <c r="L120" s="108"/>
    </row>
    <row r="121" spans="2:12" s="9" customFormat="1" ht="19.95" customHeight="1">
      <c r="B121" s="108"/>
      <c r="D121" s="109" t="s">
        <v>128</v>
      </c>
      <c r="E121" s="110"/>
      <c r="F121" s="110"/>
      <c r="G121" s="110"/>
      <c r="H121" s="110"/>
      <c r="I121" s="110"/>
      <c r="J121" s="111">
        <f>J1763</f>
        <v>0</v>
      </c>
      <c r="L121" s="108"/>
    </row>
    <row r="122" spans="2:12" s="9" customFormat="1" ht="19.95" customHeight="1">
      <c r="B122" s="108"/>
      <c r="D122" s="109" t="s">
        <v>129</v>
      </c>
      <c r="E122" s="110"/>
      <c r="F122" s="110"/>
      <c r="G122" s="110"/>
      <c r="H122" s="110"/>
      <c r="I122" s="110"/>
      <c r="J122" s="111">
        <f>J1938</f>
        <v>0</v>
      </c>
      <c r="L122" s="108"/>
    </row>
    <row r="123" spans="2:12" s="9" customFormat="1" ht="19.95" customHeight="1">
      <c r="B123" s="108"/>
      <c r="D123" s="109" t="s">
        <v>130</v>
      </c>
      <c r="E123" s="110"/>
      <c r="F123" s="110"/>
      <c r="G123" s="110"/>
      <c r="H123" s="110"/>
      <c r="I123" s="110"/>
      <c r="J123" s="111">
        <f>J2038</f>
        <v>0</v>
      </c>
      <c r="L123" s="108"/>
    </row>
    <row r="124" spans="2:12" s="9" customFormat="1" ht="19.95" customHeight="1">
      <c r="B124" s="108"/>
      <c r="D124" s="109" t="s">
        <v>131</v>
      </c>
      <c r="E124" s="110"/>
      <c r="F124" s="110"/>
      <c r="G124" s="110"/>
      <c r="H124" s="110"/>
      <c r="I124" s="110"/>
      <c r="J124" s="111">
        <f>J2093</f>
        <v>0</v>
      </c>
      <c r="L124" s="108"/>
    </row>
    <row r="125" spans="2:12" s="9" customFormat="1" ht="19.95" customHeight="1">
      <c r="B125" s="108"/>
      <c r="D125" s="109" t="s">
        <v>132</v>
      </c>
      <c r="E125" s="110"/>
      <c r="F125" s="110"/>
      <c r="G125" s="110"/>
      <c r="H125" s="110"/>
      <c r="I125" s="110"/>
      <c r="J125" s="111">
        <f>J2193</f>
        <v>0</v>
      </c>
      <c r="L125" s="108"/>
    </row>
    <row r="126" spans="2:12" s="9" customFormat="1" ht="19.95" customHeight="1">
      <c r="B126" s="108"/>
      <c r="D126" s="109" t="s">
        <v>133</v>
      </c>
      <c r="E126" s="110"/>
      <c r="F126" s="110"/>
      <c r="G126" s="110"/>
      <c r="H126" s="110"/>
      <c r="I126" s="110"/>
      <c r="J126" s="111">
        <f>J2475</f>
        <v>0</v>
      </c>
      <c r="L126" s="108"/>
    </row>
    <row r="127" spans="2:12" s="9" customFormat="1" ht="19.95" customHeight="1">
      <c r="B127" s="108"/>
      <c r="D127" s="109" t="s">
        <v>134</v>
      </c>
      <c r="E127" s="110"/>
      <c r="F127" s="110"/>
      <c r="G127" s="110"/>
      <c r="H127" s="110"/>
      <c r="I127" s="110"/>
      <c r="J127" s="111">
        <f>J2485</f>
        <v>0</v>
      </c>
      <c r="L127" s="108"/>
    </row>
    <row r="128" spans="2:12" s="9" customFormat="1" ht="19.95" customHeight="1">
      <c r="B128" s="108"/>
      <c r="D128" s="109" t="s">
        <v>135</v>
      </c>
      <c r="E128" s="110"/>
      <c r="F128" s="110"/>
      <c r="G128" s="110"/>
      <c r="H128" s="110"/>
      <c r="I128" s="110"/>
      <c r="J128" s="111">
        <f>J2533</f>
        <v>0</v>
      </c>
      <c r="L128" s="108"/>
    </row>
    <row r="129" spans="2:12" s="9" customFormat="1" ht="19.95" customHeight="1">
      <c r="B129" s="108"/>
      <c r="D129" s="109" t="s">
        <v>136</v>
      </c>
      <c r="E129" s="110"/>
      <c r="F129" s="110"/>
      <c r="G129" s="110"/>
      <c r="H129" s="110"/>
      <c r="I129" s="110"/>
      <c r="J129" s="111">
        <f>J2535</f>
        <v>0</v>
      </c>
      <c r="L129" s="108"/>
    </row>
    <row r="130" spans="2:12" s="9" customFormat="1" ht="19.95" customHeight="1">
      <c r="B130" s="108"/>
      <c r="D130" s="109" t="s">
        <v>137</v>
      </c>
      <c r="E130" s="110"/>
      <c r="F130" s="110"/>
      <c r="G130" s="110"/>
      <c r="H130" s="110"/>
      <c r="I130" s="110"/>
      <c r="J130" s="111">
        <f>J2546</f>
        <v>0</v>
      </c>
      <c r="L130" s="108"/>
    </row>
    <row r="131" spans="2:12" s="9" customFormat="1" ht="19.95" customHeight="1">
      <c r="B131" s="108"/>
      <c r="D131" s="109" t="s">
        <v>138</v>
      </c>
      <c r="E131" s="110"/>
      <c r="F131" s="110"/>
      <c r="G131" s="110"/>
      <c r="H131" s="110"/>
      <c r="I131" s="110"/>
      <c r="J131" s="111">
        <f>J2553</f>
        <v>0</v>
      </c>
      <c r="L131" s="108"/>
    </row>
    <row r="132" spans="2:12" s="9" customFormat="1" ht="19.95" customHeight="1">
      <c r="B132" s="108"/>
      <c r="D132" s="109" t="s">
        <v>139</v>
      </c>
      <c r="E132" s="110"/>
      <c r="F132" s="110"/>
      <c r="G132" s="110"/>
      <c r="H132" s="110"/>
      <c r="I132" s="110"/>
      <c r="J132" s="111">
        <f>J2667</f>
        <v>0</v>
      </c>
      <c r="L132" s="108"/>
    </row>
    <row r="133" spans="2:12" s="1" customFormat="1" ht="21.75" customHeight="1">
      <c r="B133" s="32"/>
      <c r="L133" s="32"/>
    </row>
    <row r="134" spans="2:12" s="1" customFormat="1" ht="6.9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  <row r="138" spans="2:12" s="1" customFormat="1" ht="6.9" customHeight="1"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32"/>
    </row>
    <row r="139" spans="2:12" s="1" customFormat="1" ht="24.9" customHeight="1">
      <c r="B139" s="32"/>
      <c r="C139" s="21" t="s">
        <v>140</v>
      </c>
      <c r="L139" s="32"/>
    </row>
    <row r="140" spans="2:12" s="1" customFormat="1" ht="6.9" customHeight="1">
      <c r="B140" s="32"/>
      <c r="L140" s="32"/>
    </row>
    <row r="141" spans="2:12" s="1" customFormat="1" ht="12" customHeight="1">
      <c r="B141" s="32"/>
      <c r="C141" s="27" t="s">
        <v>16</v>
      </c>
      <c r="L141" s="32"/>
    </row>
    <row r="142" spans="2:12" s="1" customFormat="1" ht="26.25" customHeight="1">
      <c r="B142" s="32"/>
      <c r="E142" s="235" t="str">
        <f>E7</f>
        <v>MR2023-1306(2) - Stavební úpravy objektu klubovny II verze-I oprava</v>
      </c>
      <c r="F142" s="236"/>
      <c r="G142" s="236"/>
      <c r="H142" s="236"/>
      <c r="L142" s="32"/>
    </row>
    <row r="143" spans="2:12" s="1" customFormat="1" ht="12" customHeight="1">
      <c r="B143" s="32"/>
      <c r="C143" s="27" t="s">
        <v>97</v>
      </c>
      <c r="L143" s="32"/>
    </row>
    <row r="144" spans="2:12" s="1" customFormat="1" ht="16.5" customHeight="1">
      <c r="B144" s="32"/>
      <c r="E144" s="197" t="str">
        <f>E9</f>
        <v>MR 2023-1306-1 - D.1.1 -D...</v>
      </c>
      <c r="F144" s="237"/>
      <c r="G144" s="237"/>
      <c r="H144" s="237"/>
      <c r="L144" s="32"/>
    </row>
    <row r="145" spans="2:65" s="1" customFormat="1" ht="6.9" customHeight="1">
      <c r="B145" s="32"/>
      <c r="L145" s="32"/>
    </row>
    <row r="146" spans="2:65" s="1" customFormat="1" ht="12" customHeight="1">
      <c r="B146" s="32"/>
      <c r="C146" s="27" t="s">
        <v>20</v>
      </c>
      <c r="F146" s="25" t="str">
        <f>F12</f>
        <v xml:space="preserve"> </v>
      </c>
      <c r="I146" s="27" t="s">
        <v>22</v>
      </c>
      <c r="J146" s="52" t="str">
        <f>IF(J12="","",J12)</f>
        <v>14. 8. 2023</v>
      </c>
      <c r="L146" s="32"/>
    </row>
    <row r="147" spans="2:65" s="1" customFormat="1" ht="6.9" customHeight="1">
      <c r="B147" s="32"/>
      <c r="L147" s="32"/>
    </row>
    <row r="148" spans="2:65" s="1" customFormat="1" ht="15.15" customHeight="1">
      <c r="B148" s="32"/>
      <c r="C148" s="27" t="s">
        <v>24</v>
      </c>
      <c r="F148" s="25" t="str">
        <f>E15</f>
        <v xml:space="preserve"> </v>
      </c>
      <c r="I148" s="27" t="s">
        <v>29</v>
      </c>
      <c r="J148" s="30" t="str">
        <f>E21</f>
        <v xml:space="preserve"> </v>
      </c>
      <c r="L148" s="32"/>
    </row>
    <row r="149" spans="2:65" s="1" customFormat="1" ht="15.15" customHeight="1">
      <c r="B149" s="32"/>
      <c r="C149" s="27" t="s">
        <v>27</v>
      </c>
      <c r="F149" s="25" t="str">
        <f>IF(E18="","",E18)</f>
        <v>Vyplň údaj</v>
      </c>
      <c r="I149" s="27" t="s">
        <v>31</v>
      </c>
      <c r="J149" s="30" t="str">
        <f>E24</f>
        <v xml:space="preserve"> </v>
      </c>
      <c r="L149" s="32"/>
    </row>
    <row r="150" spans="2:65" s="1" customFormat="1" ht="10.35" customHeight="1">
      <c r="B150" s="32"/>
      <c r="L150" s="32"/>
    </row>
    <row r="151" spans="2:65" s="10" customFormat="1" ht="29.25" customHeight="1">
      <c r="B151" s="112"/>
      <c r="C151" s="113" t="s">
        <v>141</v>
      </c>
      <c r="D151" s="114" t="s">
        <v>58</v>
      </c>
      <c r="E151" s="114" t="s">
        <v>54</v>
      </c>
      <c r="F151" s="114" t="s">
        <v>55</v>
      </c>
      <c r="G151" s="114" t="s">
        <v>142</v>
      </c>
      <c r="H151" s="114" t="s">
        <v>143</v>
      </c>
      <c r="I151" s="114" t="s">
        <v>144</v>
      </c>
      <c r="J151" s="115" t="s">
        <v>101</v>
      </c>
      <c r="K151" s="116" t="s">
        <v>145</v>
      </c>
      <c r="L151" s="112"/>
      <c r="M151" s="59" t="s">
        <v>1</v>
      </c>
      <c r="N151" s="60" t="s">
        <v>37</v>
      </c>
      <c r="O151" s="60" t="s">
        <v>146</v>
      </c>
      <c r="P151" s="60" t="s">
        <v>147</v>
      </c>
      <c r="Q151" s="60" t="s">
        <v>148</v>
      </c>
      <c r="R151" s="60" t="s">
        <v>149</v>
      </c>
      <c r="S151" s="60" t="s">
        <v>150</v>
      </c>
      <c r="T151" s="61" t="s">
        <v>151</v>
      </c>
    </row>
    <row r="152" spans="2:65" s="1" customFormat="1" ht="22.8" customHeight="1">
      <c r="B152" s="32"/>
      <c r="C152" s="64" t="s">
        <v>152</v>
      </c>
      <c r="J152" s="117">
        <f>BK152</f>
        <v>0</v>
      </c>
      <c r="L152" s="32"/>
      <c r="M152" s="62"/>
      <c r="N152" s="53"/>
      <c r="O152" s="53"/>
      <c r="P152" s="118">
        <f>P153+P1648</f>
        <v>0</v>
      </c>
      <c r="Q152" s="53"/>
      <c r="R152" s="118">
        <f>R153+R1648</f>
        <v>83.26382418</v>
      </c>
      <c r="S152" s="53"/>
      <c r="T152" s="119">
        <f>T153+T1648</f>
        <v>12.51</v>
      </c>
      <c r="AT152" s="17" t="s">
        <v>72</v>
      </c>
      <c r="AU152" s="17" t="s">
        <v>103</v>
      </c>
      <c r="BK152" s="120">
        <f>BK153+BK1648</f>
        <v>0</v>
      </c>
    </row>
    <row r="153" spans="2:65" s="11" customFormat="1" ht="25.95" customHeight="1">
      <c r="B153" s="121"/>
      <c r="D153" s="122" t="s">
        <v>72</v>
      </c>
      <c r="E153" s="123" t="s">
        <v>153</v>
      </c>
      <c r="F153" s="123" t="s">
        <v>154</v>
      </c>
      <c r="I153" s="124"/>
      <c r="J153" s="125">
        <f>BK153</f>
        <v>0</v>
      </c>
      <c r="L153" s="121"/>
      <c r="M153" s="126"/>
      <c r="P153" s="127">
        <f>P154+P217+P359+P403+P504+P586+P703+P712+P713+P966+P1521+P1522+P1572+P1618+P1646</f>
        <v>0</v>
      </c>
      <c r="R153" s="127">
        <f>R154+R217+R359+R403+R504+R586+R703+R712+R713+R966+R1521+R1522+R1572+R1618+R1646</f>
        <v>83.194461680000003</v>
      </c>
      <c r="T153" s="128">
        <f>T154+T217+T359+T403+T504+T586+T703+T712+T713+T966+T1521+T1522+T1572+T1618+T1646</f>
        <v>12.51</v>
      </c>
      <c r="AR153" s="122" t="s">
        <v>80</v>
      </c>
      <c r="AT153" s="129" t="s">
        <v>72</v>
      </c>
      <c r="AU153" s="129" t="s">
        <v>73</v>
      </c>
      <c r="AY153" s="122" t="s">
        <v>155</v>
      </c>
      <c r="BK153" s="130">
        <f>BK154+BK217+BK359+BK403+BK504+BK586+BK703+BK712+BK713+BK966+BK1521+BK1522+BK1572+BK1618+BK1646</f>
        <v>0</v>
      </c>
    </row>
    <row r="154" spans="2:65" s="11" customFormat="1" ht="22.8" customHeight="1">
      <c r="B154" s="121"/>
      <c r="D154" s="122" t="s">
        <v>72</v>
      </c>
      <c r="E154" s="131" t="s">
        <v>156</v>
      </c>
      <c r="F154" s="131" t="s">
        <v>157</v>
      </c>
      <c r="I154" s="124"/>
      <c r="J154" s="132">
        <f>BK154</f>
        <v>0</v>
      </c>
      <c r="L154" s="121"/>
      <c r="M154" s="126"/>
      <c r="P154" s="127">
        <f>SUM(P155:P216)</f>
        <v>0</v>
      </c>
      <c r="R154" s="127">
        <f>SUM(R155:R216)</f>
        <v>0</v>
      </c>
      <c r="T154" s="128">
        <f>SUM(T155:T216)</f>
        <v>0</v>
      </c>
      <c r="AR154" s="122" t="s">
        <v>80</v>
      </c>
      <c r="AT154" s="129" t="s">
        <v>72</v>
      </c>
      <c r="AU154" s="129" t="s">
        <v>80</v>
      </c>
      <c r="AY154" s="122" t="s">
        <v>155</v>
      </c>
      <c r="BK154" s="130">
        <f>SUM(BK155:BK216)</f>
        <v>0</v>
      </c>
    </row>
    <row r="155" spans="2:65" s="1" customFormat="1" ht="33" customHeight="1">
      <c r="B155" s="32"/>
      <c r="C155" s="133" t="s">
        <v>80</v>
      </c>
      <c r="D155" s="133" t="s">
        <v>158</v>
      </c>
      <c r="E155" s="134" t="s">
        <v>159</v>
      </c>
      <c r="F155" s="135" t="s">
        <v>160</v>
      </c>
      <c r="G155" s="136" t="s">
        <v>161</v>
      </c>
      <c r="H155" s="137">
        <v>1.9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90</v>
      </c>
      <c r="AT155" s="145" t="s">
        <v>158</v>
      </c>
      <c r="AU155" s="145" t="s">
        <v>82</v>
      </c>
      <c r="AY155" s="17" t="s">
        <v>155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80</v>
      </c>
      <c r="BK155" s="146">
        <f>ROUND(I155*H155,2)</f>
        <v>0</v>
      </c>
      <c r="BL155" s="17" t="s">
        <v>90</v>
      </c>
      <c r="BM155" s="145" t="s">
        <v>82</v>
      </c>
    </row>
    <row r="156" spans="2:65" s="12" customFormat="1" ht="10.199999999999999">
      <c r="B156" s="147"/>
      <c r="D156" s="148" t="s">
        <v>162</v>
      </c>
      <c r="E156" s="149" t="s">
        <v>1</v>
      </c>
      <c r="F156" s="150" t="s">
        <v>163</v>
      </c>
      <c r="H156" s="149" t="s">
        <v>1</v>
      </c>
      <c r="I156" s="151"/>
      <c r="L156" s="147"/>
      <c r="M156" s="152"/>
      <c r="T156" s="153"/>
      <c r="AT156" s="149" t="s">
        <v>162</v>
      </c>
      <c r="AU156" s="149" t="s">
        <v>82</v>
      </c>
      <c r="AV156" s="12" t="s">
        <v>80</v>
      </c>
      <c r="AW156" s="12" t="s">
        <v>30</v>
      </c>
      <c r="AX156" s="12" t="s">
        <v>73</v>
      </c>
      <c r="AY156" s="149" t="s">
        <v>155</v>
      </c>
    </row>
    <row r="157" spans="2:65" s="13" customFormat="1" ht="10.199999999999999">
      <c r="B157" s="154"/>
      <c r="D157" s="148" t="s">
        <v>162</v>
      </c>
      <c r="E157" s="155" t="s">
        <v>1</v>
      </c>
      <c r="F157" s="156" t="s">
        <v>164</v>
      </c>
      <c r="H157" s="157">
        <v>1.9</v>
      </c>
      <c r="I157" s="158"/>
      <c r="L157" s="154"/>
      <c r="M157" s="159"/>
      <c r="T157" s="160"/>
      <c r="AT157" s="155" t="s">
        <v>162</v>
      </c>
      <c r="AU157" s="155" t="s">
        <v>82</v>
      </c>
      <c r="AV157" s="13" t="s">
        <v>82</v>
      </c>
      <c r="AW157" s="13" t="s">
        <v>30</v>
      </c>
      <c r="AX157" s="13" t="s">
        <v>73</v>
      </c>
      <c r="AY157" s="155" t="s">
        <v>155</v>
      </c>
    </row>
    <row r="158" spans="2:65" s="14" customFormat="1" ht="10.199999999999999">
      <c r="B158" s="161"/>
      <c r="D158" s="148" t="s">
        <v>162</v>
      </c>
      <c r="E158" s="162" t="s">
        <v>1</v>
      </c>
      <c r="F158" s="163" t="s">
        <v>165</v>
      </c>
      <c r="H158" s="164">
        <v>1.9</v>
      </c>
      <c r="I158" s="165"/>
      <c r="L158" s="161"/>
      <c r="M158" s="166"/>
      <c r="T158" s="167"/>
      <c r="AT158" s="162" t="s">
        <v>162</v>
      </c>
      <c r="AU158" s="162" t="s">
        <v>82</v>
      </c>
      <c r="AV158" s="14" t="s">
        <v>90</v>
      </c>
      <c r="AW158" s="14" t="s">
        <v>30</v>
      </c>
      <c r="AX158" s="14" t="s">
        <v>80</v>
      </c>
      <c r="AY158" s="162" t="s">
        <v>155</v>
      </c>
    </row>
    <row r="159" spans="2:65" s="1" customFormat="1" ht="44.25" customHeight="1">
      <c r="B159" s="32"/>
      <c r="C159" s="133" t="s">
        <v>82</v>
      </c>
      <c r="D159" s="133" t="s">
        <v>158</v>
      </c>
      <c r="E159" s="134" t="s">
        <v>166</v>
      </c>
      <c r="F159" s="135" t="s">
        <v>167</v>
      </c>
      <c r="G159" s="136" t="s">
        <v>161</v>
      </c>
      <c r="H159" s="137">
        <v>10.701000000000001</v>
      </c>
      <c r="I159" s="138"/>
      <c r="J159" s="139">
        <f>ROUND(I159*H159,2)</f>
        <v>0</v>
      </c>
      <c r="K159" s="140"/>
      <c r="L159" s="32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90</v>
      </c>
      <c r="AT159" s="145" t="s">
        <v>158</v>
      </c>
      <c r="AU159" s="145" t="s">
        <v>82</v>
      </c>
      <c r="AY159" s="17" t="s">
        <v>155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80</v>
      </c>
      <c r="BK159" s="146">
        <f>ROUND(I159*H159,2)</f>
        <v>0</v>
      </c>
      <c r="BL159" s="17" t="s">
        <v>90</v>
      </c>
      <c r="BM159" s="145" t="s">
        <v>90</v>
      </c>
    </row>
    <row r="160" spans="2:65" s="12" customFormat="1" ht="10.199999999999999">
      <c r="B160" s="147"/>
      <c r="D160" s="148" t="s">
        <v>162</v>
      </c>
      <c r="E160" s="149" t="s">
        <v>1</v>
      </c>
      <c r="F160" s="150" t="s">
        <v>168</v>
      </c>
      <c r="H160" s="149" t="s">
        <v>1</v>
      </c>
      <c r="I160" s="151"/>
      <c r="L160" s="147"/>
      <c r="M160" s="152"/>
      <c r="T160" s="153"/>
      <c r="AT160" s="149" t="s">
        <v>162</v>
      </c>
      <c r="AU160" s="149" t="s">
        <v>82</v>
      </c>
      <c r="AV160" s="12" t="s">
        <v>80</v>
      </c>
      <c r="AW160" s="12" t="s">
        <v>30</v>
      </c>
      <c r="AX160" s="12" t="s">
        <v>73</v>
      </c>
      <c r="AY160" s="149" t="s">
        <v>155</v>
      </c>
    </row>
    <row r="161" spans="2:65" s="13" customFormat="1" ht="10.199999999999999">
      <c r="B161" s="154"/>
      <c r="D161" s="148" t="s">
        <v>162</v>
      </c>
      <c r="E161" s="155" t="s">
        <v>1</v>
      </c>
      <c r="F161" s="156" t="s">
        <v>169</v>
      </c>
      <c r="H161" s="157">
        <v>10.701000000000001</v>
      </c>
      <c r="I161" s="158"/>
      <c r="L161" s="154"/>
      <c r="M161" s="159"/>
      <c r="T161" s="160"/>
      <c r="AT161" s="155" t="s">
        <v>162</v>
      </c>
      <c r="AU161" s="155" t="s">
        <v>82</v>
      </c>
      <c r="AV161" s="13" t="s">
        <v>82</v>
      </c>
      <c r="AW161" s="13" t="s">
        <v>30</v>
      </c>
      <c r="AX161" s="13" t="s">
        <v>73</v>
      </c>
      <c r="AY161" s="155" t="s">
        <v>155</v>
      </c>
    </row>
    <row r="162" spans="2:65" s="15" customFormat="1" ht="10.199999999999999">
      <c r="B162" s="168"/>
      <c r="D162" s="148" t="s">
        <v>162</v>
      </c>
      <c r="E162" s="169" t="s">
        <v>1</v>
      </c>
      <c r="F162" s="170" t="s">
        <v>170</v>
      </c>
      <c r="H162" s="171">
        <v>10.701000000000001</v>
      </c>
      <c r="I162" s="172"/>
      <c r="L162" s="168"/>
      <c r="M162" s="173"/>
      <c r="T162" s="174"/>
      <c r="AT162" s="169" t="s">
        <v>162</v>
      </c>
      <c r="AU162" s="169" t="s">
        <v>82</v>
      </c>
      <c r="AV162" s="15" t="s">
        <v>87</v>
      </c>
      <c r="AW162" s="15" t="s">
        <v>30</v>
      </c>
      <c r="AX162" s="15" t="s">
        <v>73</v>
      </c>
      <c r="AY162" s="169" t="s">
        <v>155</v>
      </c>
    </row>
    <row r="163" spans="2:65" s="14" customFormat="1" ht="10.199999999999999">
      <c r="B163" s="161"/>
      <c r="D163" s="148" t="s">
        <v>162</v>
      </c>
      <c r="E163" s="162" t="s">
        <v>1</v>
      </c>
      <c r="F163" s="163" t="s">
        <v>165</v>
      </c>
      <c r="H163" s="164">
        <v>10.701000000000001</v>
      </c>
      <c r="I163" s="165"/>
      <c r="L163" s="161"/>
      <c r="M163" s="166"/>
      <c r="T163" s="167"/>
      <c r="AT163" s="162" t="s">
        <v>162</v>
      </c>
      <c r="AU163" s="162" t="s">
        <v>82</v>
      </c>
      <c r="AV163" s="14" t="s">
        <v>90</v>
      </c>
      <c r="AW163" s="14" t="s">
        <v>30</v>
      </c>
      <c r="AX163" s="14" t="s">
        <v>80</v>
      </c>
      <c r="AY163" s="162" t="s">
        <v>155</v>
      </c>
    </row>
    <row r="164" spans="2:65" s="1" customFormat="1" ht="24.15" customHeight="1">
      <c r="B164" s="32"/>
      <c r="C164" s="133" t="s">
        <v>87</v>
      </c>
      <c r="D164" s="133" t="s">
        <v>158</v>
      </c>
      <c r="E164" s="134" t="s">
        <v>171</v>
      </c>
      <c r="F164" s="135" t="s">
        <v>172</v>
      </c>
      <c r="G164" s="136" t="s">
        <v>161</v>
      </c>
      <c r="H164" s="137">
        <v>41.615000000000002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90</v>
      </c>
      <c r="AT164" s="145" t="s">
        <v>158</v>
      </c>
      <c r="AU164" s="145" t="s">
        <v>82</v>
      </c>
      <c r="AY164" s="17" t="s">
        <v>155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80</v>
      </c>
      <c r="BK164" s="146">
        <f>ROUND(I164*H164,2)</f>
        <v>0</v>
      </c>
      <c r="BL164" s="17" t="s">
        <v>90</v>
      </c>
      <c r="BM164" s="145" t="s">
        <v>173</v>
      </c>
    </row>
    <row r="165" spans="2:65" s="12" customFormat="1" ht="10.199999999999999">
      <c r="B165" s="147"/>
      <c r="D165" s="148" t="s">
        <v>162</v>
      </c>
      <c r="E165" s="149" t="s">
        <v>1</v>
      </c>
      <c r="F165" s="150" t="s">
        <v>174</v>
      </c>
      <c r="H165" s="149" t="s">
        <v>1</v>
      </c>
      <c r="I165" s="151"/>
      <c r="L165" s="147"/>
      <c r="M165" s="152"/>
      <c r="T165" s="153"/>
      <c r="AT165" s="149" t="s">
        <v>162</v>
      </c>
      <c r="AU165" s="149" t="s">
        <v>82</v>
      </c>
      <c r="AV165" s="12" t="s">
        <v>80</v>
      </c>
      <c r="AW165" s="12" t="s">
        <v>30</v>
      </c>
      <c r="AX165" s="12" t="s">
        <v>73</v>
      </c>
      <c r="AY165" s="149" t="s">
        <v>155</v>
      </c>
    </row>
    <row r="166" spans="2:65" s="12" customFormat="1" ht="10.199999999999999">
      <c r="B166" s="147"/>
      <c r="D166" s="148" t="s">
        <v>162</v>
      </c>
      <c r="E166" s="149" t="s">
        <v>1</v>
      </c>
      <c r="F166" s="150" t="s">
        <v>175</v>
      </c>
      <c r="H166" s="149" t="s">
        <v>1</v>
      </c>
      <c r="I166" s="151"/>
      <c r="L166" s="147"/>
      <c r="M166" s="152"/>
      <c r="T166" s="153"/>
      <c r="AT166" s="149" t="s">
        <v>162</v>
      </c>
      <c r="AU166" s="149" t="s">
        <v>82</v>
      </c>
      <c r="AV166" s="12" t="s">
        <v>80</v>
      </c>
      <c r="AW166" s="12" t="s">
        <v>30</v>
      </c>
      <c r="AX166" s="12" t="s">
        <v>73</v>
      </c>
      <c r="AY166" s="149" t="s">
        <v>155</v>
      </c>
    </row>
    <row r="167" spans="2:65" s="12" customFormat="1" ht="10.199999999999999">
      <c r="B167" s="147"/>
      <c r="D167" s="148" t="s">
        <v>162</v>
      </c>
      <c r="E167" s="149" t="s">
        <v>1</v>
      </c>
      <c r="F167" s="150" t="s">
        <v>176</v>
      </c>
      <c r="H167" s="149" t="s">
        <v>1</v>
      </c>
      <c r="I167" s="151"/>
      <c r="L167" s="147"/>
      <c r="M167" s="152"/>
      <c r="T167" s="153"/>
      <c r="AT167" s="149" t="s">
        <v>162</v>
      </c>
      <c r="AU167" s="149" t="s">
        <v>82</v>
      </c>
      <c r="AV167" s="12" t="s">
        <v>80</v>
      </c>
      <c r="AW167" s="12" t="s">
        <v>30</v>
      </c>
      <c r="AX167" s="12" t="s">
        <v>73</v>
      </c>
      <c r="AY167" s="149" t="s">
        <v>155</v>
      </c>
    </row>
    <row r="168" spans="2:65" s="12" customFormat="1" ht="10.199999999999999">
      <c r="B168" s="147"/>
      <c r="D168" s="148" t="s">
        <v>162</v>
      </c>
      <c r="E168" s="149" t="s">
        <v>1</v>
      </c>
      <c r="F168" s="150" t="s">
        <v>177</v>
      </c>
      <c r="H168" s="149" t="s">
        <v>1</v>
      </c>
      <c r="I168" s="151"/>
      <c r="L168" s="147"/>
      <c r="M168" s="152"/>
      <c r="T168" s="153"/>
      <c r="AT168" s="149" t="s">
        <v>162</v>
      </c>
      <c r="AU168" s="149" t="s">
        <v>82</v>
      </c>
      <c r="AV168" s="12" t="s">
        <v>80</v>
      </c>
      <c r="AW168" s="12" t="s">
        <v>30</v>
      </c>
      <c r="AX168" s="12" t="s">
        <v>73</v>
      </c>
      <c r="AY168" s="149" t="s">
        <v>155</v>
      </c>
    </row>
    <row r="169" spans="2:65" s="12" customFormat="1" ht="10.199999999999999">
      <c r="B169" s="147"/>
      <c r="D169" s="148" t="s">
        <v>162</v>
      </c>
      <c r="E169" s="149" t="s">
        <v>1</v>
      </c>
      <c r="F169" s="150" t="s">
        <v>178</v>
      </c>
      <c r="H169" s="149" t="s">
        <v>1</v>
      </c>
      <c r="I169" s="151"/>
      <c r="L169" s="147"/>
      <c r="M169" s="152"/>
      <c r="T169" s="153"/>
      <c r="AT169" s="149" t="s">
        <v>162</v>
      </c>
      <c r="AU169" s="149" t="s">
        <v>82</v>
      </c>
      <c r="AV169" s="12" t="s">
        <v>80</v>
      </c>
      <c r="AW169" s="12" t="s">
        <v>30</v>
      </c>
      <c r="AX169" s="12" t="s">
        <v>73</v>
      </c>
      <c r="AY169" s="149" t="s">
        <v>155</v>
      </c>
    </row>
    <row r="170" spans="2:65" s="13" customFormat="1" ht="10.199999999999999">
      <c r="B170" s="154"/>
      <c r="D170" s="148" t="s">
        <v>162</v>
      </c>
      <c r="E170" s="155" t="s">
        <v>1</v>
      </c>
      <c r="F170" s="156" t="s">
        <v>179</v>
      </c>
      <c r="H170" s="157">
        <v>5.3840000000000003</v>
      </c>
      <c r="I170" s="158"/>
      <c r="L170" s="154"/>
      <c r="M170" s="159"/>
      <c r="T170" s="160"/>
      <c r="AT170" s="155" t="s">
        <v>162</v>
      </c>
      <c r="AU170" s="155" t="s">
        <v>82</v>
      </c>
      <c r="AV170" s="13" t="s">
        <v>82</v>
      </c>
      <c r="AW170" s="13" t="s">
        <v>30</v>
      </c>
      <c r="AX170" s="13" t="s">
        <v>73</v>
      </c>
      <c r="AY170" s="155" t="s">
        <v>155</v>
      </c>
    </row>
    <row r="171" spans="2:65" s="12" customFormat="1" ht="10.199999999999999">
      <c r="B171" s="147"/>
      <c r="D171" s="148" t="s">
        <v>162</v>
      </c>
      <c r="E171" s="149" t="s">
        <v>1</v>
      </c>
      <c r="F171" s="150" t="s">
        <v>180</v>
      </c>
      <c r="H171" s="149" t="s">
        <v>1</v>
      </c>
      <c r="I171" s="151"/>
      <c r="L171" s="147"/>
      <c r="M171" s="152"/>
      <c r="T171" s="153"/>
      <c r="AT171" s="149" t="s">
        <v>162</v>
      </c>
      <c r="AU171" s="149" t="s">
        <v>82</v>
      </c>
      <c r="AV171" s="12" t="s">
        <v>80</v>
      </c>
      <c r="AW171" s="12" t="s">
        <v>30</v>
      </c>
      <c r="AX171" s="12" t="s">
        <v>73</v>
      </c>
      <c r="AY171" s="149" t="s">
        <v>155</v>
      </c>
    </row>
    <row r="172" spans="2:65" s="13" customFormat="1" ht="10.199999999999999">
      <c r="B172" s="154"/>
      <c r="D172" s="148" t="s">
        <v>162</v>
      </c>
      <c r="E172" s="155" t="s">
        <v>1</v>
      </c>
      <c r="F172" s="156" t="s">
        <v>181</v>
      </c>
      <c r="H172" s="157">
        <v>3.8250000000000002</v>
      </c>
      <c r="I172" s="158"/>
      <c r="L172" s="154"/>
      <c r="M172" s="159"/>
      <c r="T172" s="160"/>
      <c r="AT172" s="155" t="s">
        <v>162</v>
      </c>
      <c r="AU172" s="155" t="s">
        <v>82</v>
      </c>
      <c r="AV172" s="13" t="s">
        <v>82</v>
      </c>
      <c r="AW172" s="13" t="s">
        <v>30</v>
      </c>
      <c r="AX172" s="13" t="s">
        <v>73</v>
      </c>
      <c r="AY172" s="155" t="s">
        <v>155</v>
      </c>
    </row>
    <row r="173" spans="2:65" s="12" customFormat="1" ht="10.199999999999999">
      <c r="B173" s="147"/>
      <c r="D173" s="148" t="s">
        <v>162</v>
      </c>
      <c r="E173" s="149" t="s">
        <v>1</v>
      </c>
      <c r="F173" s="150" t="s">
        <v>182</v>
      </c>
      <c r="H173" s="149" t="s">
        <v>1</v>
      </c>
      <c r="I173" s="151"/>
      <c r="L173" s="147"/>
      <c r="M173" s="152"/>
      <c r="T173" s="153"/>
      <c r="AT173" s="149" t="s">
        <v>162</v>
      </c>
      <c r="AU173" s="149" t="s">
        <v>82</v>
      </c>
      <c r="AV173" s="12" t="s">
        <v>80</v>
      </c>
      <c r="AW173" s="12" t="s">
        <v>30</v>
      </c>
      <c r="AX173" s="12" t="s">
        <v>73</v>
      </c>
      <c r="AY173" s="149" t="s">
        <v>155</v>
      </c>
    </row>
    <row r="174" spans="2:65" s="13" customFormat="1" ht="10.199999999999999">
      <c r="B174" s="154"/>
      <c r="D174" s="148" t="s">
        <v>162</v>
      </c>
      <c r="E174" s="155" t="s">
        <v>1</v>
      </c>
      <c r="F174" s="156" t="s">
        <v>183</v>
      </c>
      <c r="H174" s="157">
        <v>0.63</v>
      </c>
      <c r="I174" s="158"/>
      <c r="L174" s="154"/>
      <c r="M174" s="159"/>
      <c r="T174" s="160"/>
      <c r="AT174" s="155" t="s">
        <v>162</v>
      </c>
      <c r="AU174" s="155" t="s">
        <v>82</v>
      </c>
      <c r="AV174" s="13" t="s">
        <v>82</v>
      </c>
      <c r="AW174" s="13" t="s">
        <v>30</v>
      </c>
      <c r="AX174" s="13" t="s">
        <v>73</v>
      </c>
      <c r="AY174" s="155" t="s">
        <v>155</v>
      </c>
    </row>
    <row r="175" spans="2:65" s="12" customFormat="1" ht="10.199999999999999">
      <c r="B175" s="147"/>
      <c r="D175" s="148" t="s">
        <v>162</v>
      </c>
      <c r="E175" s="149" t="s">
        <v>1</v>
      </c>
      <c r="F175" s="150" t="s">
        <v>184</v>
      </c>
      <c r="H175" s="149" t="s">
        <v>1</v>
      </c>
      <c r="I175" s="151"/>
      <c r="L175" s="147"/>
      <c r="M175" s="152"/>
      <c r="T175" s="153"/>
      <c r="AT175" s="149" t="s">
        <v>162</v>
      </c>
      <c r="AU175" s="149" t="s">
        <v>82</v>
      </c>
      <c r="AV175" s="12" t="s">
        <v>80</v>
      </c>
      <c r="AW175" s="12" t="s">
        <v>30</v>
      </c>
      <c r="AX175" s="12" t="s">
        <v>73</v>
      </c>
      <c r="AY175" s="149" t="s">
        <v>155</v>
      </c>
    </row>
    <row r="176" spans="2:65" s="13" customFormat="1" ht="10.199999999999999">
      <c r="B176" s="154"/>
      <c r="D176" s="148" t="s">
        <v>162</v>
      </c>
      <c r="E176" s="155" t="s">
        <v>1</v>
      </c>
      <c r="F176" s="156" t="s">
        <v>185</v>
      </c>
      <c r="H176" s="157">
        <v>3.3359999999999999</v>
      </c>
      <c r="I176" s="158"/>
      <c r="L176" s="154"/>
      <c r="M176" s="159"/>
      <c r="T176" s="160"/>
      <c r="AT176" s="155" t="s">
        <v>162</v>
      </c>
      <c r="AU176" s="155" t="s">
        <v>82</v>
      </c>
      <c r="AV176" s="13" t="s">
        <v>82</v>
      </c>
      <c r="AW176" s="13" t="s">
        <v>30</v>
      </c>
      <c r="AX176" s="13" t="s">
        <v>73</v>
      </c>
      <c r="AY176" s="155" t="s">
        <v>155</v>
      </c>
    </row>
    <row r="177" spans="2:65" s="15" customFormat="1" ht="10.199999999999999">
      <c r="B177" s="168"/>
      <c r="D177" s="148" t="s">
        <v>162</v>
      </c>
      <c r="E177" s="169" t="s">
        <v>1</v>
      </c>
      <c r="F177" s="170" t="s">
        <v>170</v>
      </c>
      <c r="H177" s="171">
        <v>13.175000000000001</v>
      </c>
      <c r="I177" s="172"/>
      <c r="L177" s="168"/>
      <c r="M177" s="173"/>
      <c r="T177" s="174"/>
      <c r="AT177" s="169" t="s">
        <v>162</v>
      </c>
      <c r="AU177" s="169" t="s">
        <v>82</v>
      </c>
      <c r="AV177" s="15" t="s">
        <v>87</v>
      </c>
      <c r="AW177" s="15" t="s">
        <v>30</v>
      </c>
      <c r="AX177" s="15" t="s">
        <v>73</v>
      </c>
      <c r="AY177" s="169" t="s">
        <v>155</v>
      </c>
    </row>
    <row r="178" spans="2:65" s="12" customFormat="1" ht="10.199999999999999">
      <c r="B178" s="147"/>
      <c r="D178" s="148" t="s">
        <v>162</v>
      </c>
      <c r="E178" s="149" t="s">
        <v>1</v>
      </c>
      <c r="F178" s="150" t="s">
        <v>186</v>
      </c>
      <c r="H178" s="149" t="s">
        <v>1</v>
      </c>
      <c r="I178" s="151"/>
      <c r="L178" s="147"/>
      <c r="M178" s="152"/>
      <c r="T178" s="153"/>
      <c r="AT178" s="149" t="s">
        <v>162</v>
      </c>
      <c r="AU178" s="149" t="s">
        <v>82</v>
      </c>
      <c r="AV178" s="12" t="s">
        <v>80</v>
      </c>
      <c r="AW178" s="12" t="s">
        <v>30</v>
      </c>
      <c r="AX178" s="12" t="s">
        <v>73</v>
      </c>
      <c r="AY178" s="149" t="s">
        <v>155</v>
      </c>
    </row>
    <row r="179" spans="2:65" s="12" customFormat="1" ht="10.199999999999999">
      <c r="B179" s="147"/>
      <c r="D179" s="148" t="s">
        <v>162</v>
      </c>
      <c r="E179" s="149" t="s">
        <v>1</v>
      </c>
      <c r="F179" s="150" t="s">
        <v>187</v>
      </c>
      <c r="H179" s="149" t="s">
        <v>1</v>
      </c>
      <c r="I179" s="151"/>
      <c r="L179" s="147"/>
      <c r="M179" s="152"/>
      <c r="T179" s="153"/>
      <c r="AT179" s="149" t="s">
        <v>162</v>
      </c>
      <c r="AU179" s="149" t="s">
        <v>82</v>
      </c>
      <c r="AV179" s="12" t="s">
        <v>80</v>
      </c>
      <c r="AW179" s="12" t="s">
        <v>30</v>
      </c>
      <c r="AX179" s="12" t="s">
        <v>73</v>
      </c>
      <c r="AY179" s="149" t="s">
        <v>155</v>
      </c>
    </row>
    <row r="180" spans="2:65" s="13" customFormat="1" ht="10.199999999999999">
      <c r="B180" s="154"/>
      <c r="D180" s="148" t="s">
        <v>162</v>
      </c>
      <c r="E180" s="155" t="s">
        <v>1</v>
      </c>
      <c r="F180" s="156" t="s">
        <v>188</v>
      </c>
      <c r="H180" s="157">
        <v>0.97499999999999998</v>
      </c>
      <c r="I180" s="158"/>
      <c r="L180" s="154"/>
      <c r="M180" s="159"/>
      <c r="T180" s="160"/>
      <c r="AT180" s="155" t="s">
        <v>162</v>
      </c>
      <c r="AU180" s="155" t="s">
        <v>82</v>
      </c>
      <c r="AV180" s="13" t="s">
        <v>82</v>
      </c>
      <c r="AW180" s="13" t="s">
        <v>30</v>
      </c>
      <c r="AX180" s="13" t="s">
        <v>73</v>
      </c>
      <c r="AY180" s="155" t="s">
        <v>155</v>
      </c>
    </row>
    <row r="181" spans="2:65" s="12" customFormat="1" ht="10.199999999999999">
      <c r="B181" s="147"/>
      <c r="D181" s="148" t="s">
        <v>162</v>
      </c>
      <c r="E181" s="149" t="s">
        <v>1</v>
      </c>
      <c r="F181" s="150" t="s">
        <v>189</v>
      </c>
      <c r="H181" s="149" t="s">
        <v>1</v>
      </c>
      <c r="I181" s="151"/>
      <c r="L181" s="147"/>
      <c r="M181" s="152"/>
      <c r="T181" s="153"/>
      <c r="AT181" s="149" t="s">
        <v>162</v>
      </c>
      <c r="AU181" s="149" t="s">
        <v>82</v>
      </c>
      <c r="AV181" s="12" t="s">
        <v>80</v>
      </c>
      <c r="AW181" s="12" t="s">
        <v>30</v>
      </c>
      <c r="AX181" s="12" t="s">
        <v>73</v>
      </c>
      <c r="AY181" s="149" t="s">
        <v>155</v>
      </c>
    </row>
    <row r="182" spans="2:65" s="13" customFormat="1" ht="10.199999999999999">
      <c r="B182" s="154"/>
      <c r="D182" s="148" t="s">
        <v>162</v>
      </c>
      <c r="E182" s="155" t="s">
        <v>1</v>
      </c>
      <c r="F182" s="156" t="s">
        <v>190</v>
      </c>
      <c r="H182" s="157">
        <v>3.9E-2</v>
      </c>
      <c r="I182" s="158"/>
      <c r="L182" s="154"/>
      <c r="M182" s="159"/>
      <c r="T182" s="160"/>
      <c r="AT182" s="155" t="s">
        <v>162</v>
      </c>
      <c r="AU182" s="155" t="s">
        <v>82</v>
      </c>
      <c r="AV182" s="13" t="s">
        <v>82</v>
      </c>
      <c r="AW182" s="13" t="s">
        <v>30</v>
      </c>
      <c r="AX182" s="13" t="s">
        <v>73</v>
      </c>
      <c r="AY182" s="155" t="s">
        <v>155</v>
      </c>
    </row>
    <row r="183" spans="2:65" s="15" customFormat="1" ht="10.199999999999999">
      <c r="B183" s="168"/>
      <c r="D183" s="148" t="s">
        <v>162</v>
      </c>
      <c r="E183" s="169" t="s">
        <v>1</v>
      </c>
      <c r="F183" s="170" t="s">
        <v>170</v>
      </c>
      <c r="H183" s="171">
        <v>1.014</v>
      </c>
      <c r="I183" s="172"/>
      <c r="L183" s="168"/>
      <c r="M183" s="173"/>
      <c r="T183" s="174"/>
      <c r="AT183" s="169" t="s">
        <v>162</v>
      </c>
      <c r="AU183" s="169" t="s">
        <v>82</v>
      </c>
      <c r="AV183" s="15" t="s">
        <v>87</v>
      </c>
      <c r="AW183" s="15" t="s">
        <v>30</v>
      </c>
      <c r="AX183" s="15" t="s">
        <v>73</v>
      </c>
      <c r="AY183" s="169" t="s">
        <v>155</v>
      </c>
    </row>
    <row r="184" spans="2:65" s="12" customFormat="1" ht="10.199999999999999">
      <c r="B184" s="147"/>
      <c r="D184" s="148" t="s">
        <v>162</v>
      </c>
      <c r="E184" s="149" t="s">
        <v>1</v>
      </c>
      <c r="F184" s="150" t="s">
        <v>191</v>
      </c>
      <c r="H184" s="149" t="s">
        <v>1</v>
      </c>
      <c r="I184" s="151"/>
      <c r="L184" s="147"/>
      <c r="M184" s="152"/>
      <c r="T184" s="153"/>
      <c r="AT184" s="149" t="s">
        <v>162</v>
      </c>
      <c r="AU184" s="149" t="s">
        <v>82</v>
      </c>
      <c r="AV184" s="12" t="s">
        <v>80</v>
      </c>
      <c r="AW184" s="12" t="s">
        <v>30</v>
      </c>
      <c r="AX184" s="12" t="s">
        <v>73</v>
      </c>
      <c r="AY184" s="149" t="s">
        <v>155</v>
      </c>
    </row>
    <row r="185" spans="2:65" s="12" customFormat="1" ht="10.199999999999999">
      <c r="B185" s="147"/>
      <c r="D185" s="148" t="s">
        <v>162</v>
      </c>
      <c r="E185" s="149" t="s">
        <v>1</v>
      </c>
      <c r="F185" s="150" t="s">
        <v>192</v>
      </c>
      <c r="H185" s="149" t="s">
        <v>1</v>
      </c>
      <c r="I185" s="151"/>
      <c r="L185" s="147"/>
      <c r="M185" s="152"/>
      <c r="T185" s="153"/>
      <c r="AT185" s="149" t="s">
        <v>162</v>
      </c>
      <c r="AU185" s="149" t="s">
        <v>82</v>
      </c>
      <c r="AV185" s="12" t="s">
        <v>80</v>
      </c>
      <c r="AW185" s="12" t="s">
        <v>30</v>
      </c>
      <c r="AX185" s="12" t="s">
        <v>73</v>
      </c>
      <c r="AY185" s="149" t="s">
        <v>155</v>
      </c>
    </row>
    <row r="186" spans="2:65" s="13" customFormat="1" ht="10.199999999999999">
      <c r="B186" s="154"/>
      <c r="D186" s="148" t="s">
        <v>162</v>
      </c>
      <c r="E186" s="155" t="s">
        <v>1</v>
      </c>
      <c r="F186" s="156" t="s">
        <v>193</v>
      </c>
      <c r="H186" s="157">
        <v>0.52600000000000002</v>
      </c>
      <c r="I186" s="158"/>
      <c r="L186" s="154"/>
      <c r="M186" s="159"/>
      <c r="T186" s="160"/>
      <c r="AT186" s="155" t="s">
        <v>162</v>
      </c>
      <c r="AU186" s="155" t="s">
        <v>82</v>
      </c>
      <c r="AV186" s="13" t="s">
        <v>82</v>
      </c>
      <c r="AW186" s="13" t="s">
        <v>30</v>
      </c>
      <c r="AX186" s="13" t="s">
        <v>73</v>
      </c>
      <c r="AY186" s="155" t="s">
        <v>155</v>
      </c>
    </row>
    <row r="187" spans="2:65" s="15" customFormat="1" ht="10.199999999999999">
      <c r="B187" s="168"/>
      <c r="D187" s="148" t="s">
        <v>162</v>
      </c>
      <c r="E187" s="169" t="s">
        <v>1</v>
      </c>
      <c r="F187" s="170" t="s">
        <v>170</v>
      </c>
      <c r="H187" s="171">
        <v>0.52600000000000002</v>
      </c>
      <c r="I187" s="172"/>
      <c r="L187" s="168"/>
      <c r="M187" s="173"/>
      <c r="T187" s="174"/>
      <c r="AT187" s="169" t="s">
        <v>162</v>
      </c>
      <c r="AU187" s="169" t="s">
        <v>82</v>
      </c>
      <c r="AV187" s="15" t="s">
        <v>87</v>
      </c>
      <c r="AW187" s="15" t="s">
        <v>30</v>
      </c>
      <c r="AX187" s="15" t="s">
        <v>73</v>
      </c>
      <c r="AY187" s="169" t="s">
        <v>155</v>
      </c>
    </row>
    <row r="188" spans="2:65" s="12" customFormat="1" ht="10.199999999999999">
      <c r="B188" s="147"/>
      <c r="D188" s="148" t="s">
        <v>162</v>
      </c>
      <c r="E188" s="149" t="s">
        <v>1</v>
      </c>
      <c r="F188" s="150" t="s">
        <v>194</v>
      </c>
      <c r="H188" s="149" t="s">
        <v>1</v>
      </c>
      <c r="I188" s="151"/>
      <c r="L188" s="147"/>
      <c r="M188" s="152"/>
      <c r="T188" s="153"/>
      <c r="AT188" s="149" t="s">
        <v>162</v>
      </c>
      <c r="AU188" s="149" t="s">
        <v>82</v>
      </c>
      <c r="AV188" s="12" t="s">
        <v>80</v>
      </c>
      <c r="AW188" s="12" t="s">
        <v>30</v>
      </c>
      <c r="AX188" s="12" t="s">
        <v>73</v>
      </c>
      <c r="AY188" s="149" t="s">
        <v>155</v>
      </c>
    </row>
    <row r="189" spans="2:65" s="13" customFormat="1" ht="10.199999999999999">
      <c r="B189" s="154"/>
      <c r="D189" s="148" t="s">
        <v>162</v>
      </c>
      <c r="E189" s="155" t="s">
        <v>1</v>
      </c>
      <c r="F189" s="156" t="s">
        <v>195</v>
      </c>
      <c r="H189" s="157">
        <v>26.9</v>
      </c>
      <c r="I189" s="158"/>
      <c r="L189" s="154"/>
      <c r="M189" s="159"/>
      <c r="T189" s="160"/>
      <c r="AT189" s="155" t="s">
        <v>162</v>
      </c>
      <c r="AU189" s="155" t="s">
        <v>82</v>
      </c>
      <c r="AV189" s="13" t="s">
        <v>82</v>
      </c>
      <c r="AW189" s="13" t="s">
        <v>30</v>
      </c>
      <c r="AX189" s="13" t="s">
        <v>73</v>
      </c>
      <c r="AY189" s="155" t="s">
        <v>155</v>
      </c>
    </row>
    <row r="190" spans="2:65" s="14" customFormat="1" ht="10.199999999999999">
      <c r="B190" s="161"/>
      <c r="D190" s="148" t="s">
        <v>162</v>
      </c>
      <c r="E190" s="162" t="s">
        <v>1</v>
      </c>
      <c r="F190" s="163" t="s">
        <v>165</v>
      </c>
      <c r="H190" s="164">
        <v>41.614999999999995</v>
      </c>
      <c r="I190" s="165"/>
      <c r="L190" s="161"/>
      <c r="M190" s="166"/>
      <c r="T190" s="167"/>
      <c r="AT190" s="162" t="s">
        <v>162</v>
      </c>
      <c r="AU190" s="162" t="s">
        <v>82</v>
      </c>
      <c r="AV190" s="14" t="s">
        <v>90</v>
      </c>
      <c r="AW190" s="14" t="s">
        <v>30</v>
      </c>
      <c r="AX190" s="14" t="s">
        <v>80</v>
      </c>
      <c r="AY190" s="162" t="s">
        <v>155</v>
      </c>
    </row>
    <row r="191" spans="2:65" s="1" customFormat="1" ht="44.25" customHeight="1">
      <c r="B191" s="32"/>
      <c r="C191" s="133" t="s">
        <v>90</v>
      </c>
      <c r="D191" s="133" t="s">
        <v>158</v>
      </c>
      <c r="E191" s="134" t="s">
        <v>196</v>
      </c>
      <c r="F191" s="135" t="s">
        <v>197</v>
      </c>
      <c r="G191" s="136" t="s">
        <v>161</v>
      </c>
      <c r="H191" s="137">
        <v>22.152999999999999</v>
      </c>
      <c r="I191" s="138"/>
      <c r="J191" s="139">
        <f>ROUND(I191*H191,2)</f>
        <v>0</v>
      </c>
      <c r="K191" s="140"/>
      <c r="L191" s="32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90</v>
      </c>
      <c r="AT191" s="145" t="s">
        <v>158</v>
      </c>
      <c r="AU191" s="145" t="s">
        <v>82</v>
      </c>
      <c r="AY191" s="17" t="s">
        <v>155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80</v>
      </c>
      <c r="BK191" s="146">
        <f>ROUND(I191*H191,2)</f>
        <v>0</v>
      </c>
      <c r="BL191" s="17" t="s">
        <v>90</v>
      </c>
      <c r="BM191" s="145" t="s">
        <v>198</v>
      </c>
    </row>
    <row r="192" spans="2:65" s="12" customFormat="1" ht="10.199999999999999">
      <c r="B192" s="147"/>
      <c r="D192" s="148" t="s">
        <v>162</v>
      </c>
      <c r="E192" s="149" t="s">
        <v>1</v>
      </c>
      <c r="F192" s="150" t="s">
        <v>199</v>
      </c>
      <c r="H192" s="149" t="s">
        <v>1</v>
      </c>
      <c r="I192" s="151"/>
      <c r="L192" s="147"/>
      <c r="M192" s="152"/>
      <c r="T192" s="153"/>
      <c r="AT192" s="149" t="s">
        <v>162</v>
      </c>
      <c r="AU192" s="149" t="s">
        <v>82</v>
      </c>
      <c r="AV192" s="12" t="s">
        <v>80</v>
      </c>
      <c r="AW192" s="12" t="s">
        <v>30</v>
      </c>
      <c r="AX192" s="12" t="s">
        <v>73</v>
      </c>
      <c r="AY192" s="149" t="s">
        <v>155</v>
      </c>
    </row>
    <row r="193" spans="2:65" s="13" customFormat="1" ht="10.199999999999999">
      <c r="B193" s="154"/>
      <c r="D193" s="148" t="s">
        <v>162</v>
      </c>
      <c r="E193" s="155" t="s">
        <v>1</v>
      </c>
      <c r="F193" s="156" t="s">
        <v>169</v>
      </c>
      <c r="H193" s="157">
        <v>10.701000000000001</v>
      </c>
      <c r="I193" s="158"/>
      <c r="L193" s="154"/>
      <c r="M193" s="159"/>
      <c r="T193" s="160"/>
      <c r="AT193" s="155" t="s">
        <v>162</v>
      </c>
      <c r="AU193" s="155" t="s">
        <v>82</v>
      </c>
      <c r="AV193" s="13" t="s">
        <v>82</v>
      </c>
      <c r="AW193" s="13" t="s">
        <v>30</v>
      </c>
      <c r="AX193" s="13" t="s">
        <v>73</v>
      </c>
      <c r="AY193" s="155" t="s">
        <v>155</v>
      </c>
    </row>
    <row r="194" spans="2:65" s="12" customFormat="1" ht="10.199999999999999">
      <c r="B194" s="147"/>
      <c r="D194" s="148" t="s">
        <v>162</v>
      </c>
      <c r="E194" s="149" t="s">
        <v>1</v>
      </c>
      <c r="F194" s="150" t="s">
        <v>200</v>
      </c>
      <c r="H194" s="149" t="s">
        <v>1</v>
      </c>
      <c r="I194" s="151"/>
      <c r="L194" s="147"/>
      <c r="M194" s="152"/>
      <c r="T194" s="153"/>
      <c r="AT194" s="149" t="s">
        <v>162</v>
      </c>
      <c r="AU194" s="149" t="s">
        <v>82</v>
      </c>
      <c r="AV194" s="12" t="s">
        <v>80</v>
      </c>
      <c r="AW194" s="12" t="s">
        <v>30</v>
      </c>
      <c r="AX194" s="12" t="s">
        <v>73</v>
      </c>
      <c r="AY194" s="149" t="s">
        <v>155</v>
      </c>
    </row>
    <row r="195" spans="2:65" s="13" customFormat="1" ht="10.199999999999999">
      <c r="B195" s="154"/>
      <c r="D195" s="148" t="s">
        <v>162</v>
      </c>
      <c r="E195" s="155" t="s">
        <v>1</v>
      </c>
      <c r="F195" s="156" t="s">
        <v>201</v>
      </c>
      <c r="H195" s="157">
        <v>-4.5199999999999996</v>
      </c>
      <c r="I195" s="158"/>
      <c r="L195" s="154"/>
      <c r="M195" s="159"/>
      <c r="T195" s="160"/>
      <c r="AT195" s="155" t="s">
        <v>162</v>
      </c>
      <c r="AU195" s="155" t="s">
        <v>82</v>
      </c>
      <c r="AV195" s="13" t="s">
        <v>82</v>
      </c>
      <c r="AW195" s="13" t="s">
        <v>30</v>
      </c>
      <c r="AX195" s="13" t="s">
        <v>73</v>
      </c>
      <c r="AY195" s="155" t="s">
        <v>155</v>
      </c>
    </row>
    <row r="196" spans="2:65" s="13" customFormat="1" ht="10.199999999999999">
      <c r="B196" s="154"/>
      <c r="D196" s="148" t="s">
        <v>162</v>
      </c>
      <c r="E196" s="155" t="s">
        <v>1</v>
      </c>
      <c r="F196" s="156" t="s">
        <v>195</v>
      </c>
      <c r="H196" s="157">
        <v>26.9</v>
      </c>
      <c r="I196" s="158"/>
      <c r="L196" s="154"/>
      <c r="M196" s="159"/>
      <c r="T196" s="160"/>
      <c r="AT196" s="155" t="s">
        <v>162</v>
      </c>
      <c r="AU196" s="155" t="s">
        <v>82</v>
      </c>
      <c r="AV196" s="13" t="s">
        <v>82</v>
      </c>
      <c r="AW196" s="13" t="s">
        <v>30</v>
      </c>
      <c r="AX196" s="13" t="s">
        <v>73</v>
      </c>
      <c r="AY196" s="155" t="s">
        <v>155</v>
      </c>
    </row>
    <row r="197" spans="2:65" s="12" customFormat="1" ht="10.199999999999999">
      <c r="B197" s="147"/>
      <c r="D197" s="148" t="s">
        <v>162</v>
      </c>
      <c r="E197" s="149" t="s">
        <v>1</v>
      </c>
      <c r="F197" s="150" t="s">
        <v>202</v>
      </c>
      <c r="H197" s="149" t="s">
        <v>1</v>
      </c>
      <c r="I197" s="151"/>
      <c r="L197" s="147"/>
      <c r="M197" s="152"/>
      <c r="T197" s="153"/>
      <c r="AT197" s="149" t="s">
        <v>162</v>
      </c>
      <c r="AU197" s="149" t="s">
        <v>82</v>
      </c>
      <c r="AV197" s="12" t="s">
        <v>80</v>
      </c>
      <c r="AW197" s="12" t="s">
        <v>30</v>
      </c>
      <c r="AX197" s="12" t="s">
        <v>73</v>
      </c>
      <c r="AY197" s="149" t="s">
        <v>155</v>
      </c>
    </row>
    <row r="198" spans="2:65" s="13" customFormat="1" ht="10.199999999999999">
      <c r="B198" s="154"/>
      <c r="D198" s="148" t="s">
        <v>162</v>
      </c>
      <c r="E198" s="155" t="s">
        <v>1</v>
      </c>
      <c r="F198" s="156" t="s">
        <v>203</v>
      </c>
      <c r="H198" s="157">
        <v>-10.928000000000001</v>
      </c>
      <c r="I198" s="158"/>
      <c r="L198" s="154"/>
      <c r="M198" s="159"/>
      <c r="T198" s="160"/>
      <c r="AT198" s="155" t="s">
        <v>162</v>
      </c>
      <c r="AU198" s="155" t="s">
        <v>82</v>
      </c>
      <c r="AV198" s="13" t="s">
        <v>82</v>
      </c>
      <c r="AW198" s="13" t="s">
        <v>30</v>
      </c>
      <c r="AX198" s="13" t="s">
        <v>73</v>
      </c>
      <c r="AY198" s="155" t="s">
        <v>155</v>
      </c>
    </row>
    <row r="199" spans="2:65" s="14" customFormat="1" ht="10.199999999999999">
      <c r="B199" s="161"/>
      <c r="D199" s="148" t="s">
        <v>162</v>
      </c>
      <c r="E199" s="162" t="s">
        <v>1</v>
      </c>
      <c r="F199" s="163" t="s">
        <v>165</v>
      </c>
      <c r="H199" s="164">
        <v>22.153000000000002</v>
      </c>
      <c r="I199" s="165"/>
      <c r="L199" s="161"/>
      <c r="M199" s="166"/>
      <c r="T199" s="167"/>
      <c r="AT199" s="162" t="s">
        <v>162</v>
      </c>
      <c r="AU199" s="162" t="s">
        <v>82</v>
      </c>
      <c r="AV199" s="14" t="s">
        <v>90</v>
      </c>
      <c r="AW199" s="14" t="s">
        <v>30</v>
      </c>
      <c r="AX199" s="14" t="s">
        <v>80</v>
      </c>
      <c r="AY199" s="162" t="s">
        <v>155</v>
      </c>
    </row>
    <row r="200" spans="2:65" s="1" customFormat="1" ht="44.25" customHeight="1">
      <c r="B200" s="32"/>
      <c r="C200" s="133" t="s">
        <v>204</v>
      </c>
      <c r="D200" s="133" t="s">
        <v>158</v>
      </c>
      <c r="E200" s="134" t="s">
        <v>205</v>
      </c>
      <c r="F200" s="135" t="s">
        <v>206</v>
      </c>
      <c r="G200" s="136" t="s">
        <v>161</v>
      </c>
      <c r="H200" s="137">
        <v>1.2050000000000001</v>
      </c>
      <c r="I200" s="138"/>
      <c r="J200" s="139">
        <f>ROUND(I200*H200,2)</f>
        <v>0</v>
      </c>
      <c r="K200" s="140"/>
      <c r="L200" s="32"/>
      <c r="M200" s="141" t="s">
        <v>1</v>
      </c>
      <c r="N200" s="142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90</v>
      </c>
      <c r="AT200" s="145" t="s">
        <v>158</v>
      </c>
      <c r="AU200" s="145" t="s">
        <v>82</v>
      </c>
      <c r="AY200" s="17" t="s">
        <v>155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80</v>
      </c>
      <c r="BK200" s="146">
        <f>ROUND(I200*H200,2)</f>
        <v>0</v>
      </c>
      <c r="BL200" s="17" t="s">
        <v>90</v>
      </c>
      <c r="BM200" s="145" t="s">
        <v>156</v>
      </c>
    </row>
    <row r="201" spans="2:65" s="12" customFormat="1" ht="10.199999999999999">
      <c r="B201" s="147"/>
      <c r="D201" s="148" t="s">
        <v>162</v>
      </c>
      <c r="E201" s="149" t="s">
        <v>1</v>
      </c>
      <c r="F201" s="150" t="s">
        <v>207</v>
      </c>
      <c r="H201" s="149" t="s">
        <v>1</v>
      </c>
      <c r="I201" s="151"/>
      <c r="L201" s="147"/>
      <c r="M201" s="152"/>
      <c r="T201" s="153"/>
      <c r="AT201" s="149" t="s">
        <v>162</v>
      </c>
      <c r="AU201" s="149" t="s">
        <v>82</v>
      </c>
      <c r="AV201" s="12" t="s">
        <v>80</v>
      </c>
      <c r="AW201" s="12" t="s">
        <v>30</v>
      </c>
      <c r="AX201" s="12" t="s">
        <v>73</v>
      </c>
      <c r="AY201" s="149" t="s">
        <v>155</v>
      </c>
    </row>
    <row r="202" spans="2:65" s="12" customFormat="1" ht="10.199999999999999">
      <c r="B202" s="147"/>
      <c r="D202" s="148" t="s">
        <v>162</v>
      </c>
      <c r="E202" s="149" t="s">
        <v>1</v>
      </c>
      <c r="F202" s="150" t="s">
        <v>187</v>
      </c>
      <c r="H202" s="149" t="s">
        <v>1</v>
      </c>
      <c r="I202" s="151"/>
      <c r="L202" s="147"/>
      <c r="M202" s="152"/>
      <c r="T202" s="153"/>
      <c r="AT202" s="149" t="s">
        <v>162</v>
      </c>
      <c r="AU202" s="149" t="s">
        <v>82</v>
      </c>
      <c r="AV202" s="12" t="s">
        <v>80</v>
      </c>
      <c r="AW202" s="12" t="s">
        <v>30</v>
      </c>
      <c r="AX202" s="12" t="s">
        <v>73</v>
      </c>
      <c r="AY202" s="149" t="s">
        <v>155</v>
      </c>
    </row>
    <row r="203" spans="2:65" s="13" customFormat="1" ht="10.199999999999999">
      <c r="B203" s="154"/>
      <c r="D203" s="148" t="s">
        <v>162</v>
      </c>
      <c r="E203" s="155" t="s">
        <v>1</v>
      </c>
      <c r="F203" s="156" t="s">
        <v>188</v>
      </c>
      <c r="H203" s="157">
        <v>0.97499999999999998</v>
      </c>
      <c r="I203" s="158"/>
      <c r="L203" s="154"/>
      <c r="M203" s="159"/>
      <c r="T203" s="160"/>
      <c r="AT203" s="155" t="s">
        <v>162</v>
      </c>
      <c r="AU203" s="155" t="s">
        <v>82</v>
      </c>
      <c r="AV203" s="13" t="s">
        <v>82</v>
      </c>
      <c r="AW203" s="13" t="s">
        <v>30</v>
      </c>
      <c r="AX203" s="13" t="s">
        <v>73</v>
      </c>
      <c r="AY203" s="155" t="s">
        <v>155</v>
      </c>
    </row>
    <row r="204" spans="2:65" s="13" customFormat="1" ht="10.199999999999999">
      <c r="B204" s="154"/>
      <c r="D204" s="148" t="s">
        <v>162</v>
      </c>
      <c r="E204" s="155" t="s">
        <v>1</v>
      </c>
      <c r="F204" s="156" t="s">
        <v>208</v>
      </c>
      <c r="H204" s="157">
        <v>-0.19500000000000001</v>
      </c>
      <c r="I204" s="158"/>
      <c r="L204" s="154"/>
      <c r="M204" s="159"/>
      <c r="T204" s="160"/>
      <c r="AT204" s="155" t="s">
        <v>162</v>
      </c>
      <c r="AU204" s="155" t="s">
        <v>82</v>
      </c>
      <c r="AV204" s="13" t="s">
        <v>82</v>
      </c>
      <c r="AW204" s="13" t="s">
        <v>30</v>
      </c>
      <c r="AX204" s="13" t="s">
        <v>73</v>
      </c>
      <c r="AY204" s="155" t="s">
        <v>155</v>
      </c>
    </row>
    <row r="205" spans="2:65" s="12" customFormat="1" ht="10.199999999999999">
      <c r="B205" s="147"/>
      <c r="D205" s="148" t="s">
        <v>162</v>
      </c>
      <c r="E205" s="149" t="s">
        <v>1</v>
      </c>
      <c r="F205" s="150" t="s">
        <v>209</v>
      </c>
      <c r="H205" s="149" t="s">
        <v>1</v>
      </c>
      <c r="I205" s="151"/>
      <c r="L205" s="147"/>
      <c r="M205" s="152"/>
      <c r="T205" s="153"/>
      <c r="AT205" s="149" t="s">
        <v>162</v>
      </c>
      <c r="AU205" s="149" t="s">
        <v>82</v>
      </c>
      <c r="AV205" s="12" t="s">
        <v>80</v>
      </c>
      <c r="AW205" s="12" t="s">
        <v>30</v>
      </c>
      <c r="AX205" s="12" t="s">
        <v>73</v>
      </c>
      <c r="AY205" s="149" t="s">
        <v>155</v>
      </c>
    </row>
    <row r="206" spans="2:65" s="12" customFormat="1" ht="10.199999999999999">
      <c r="B206" s="147"/>
      <c r="D206" s="148" t="s">
        <v>162</v>
      </c>
      <c r="E206" s="149" t="s">
        <v>1</v>
      </c>
      <c r="F206" s="150" t="s">
        <v>192</v>
      </c>
      <c r="H206" s="149" t="s">
        <v>1</v>
      </c>
      <c r="I206" s="151"/>
      <c r="L206" s="147"/>
      <c r="M206" s="152"/>
      <c r="T206" s="153"/>
      <c r="AT206" s="149" t="s">
        <v>162</v>
      </c>
      <c r="AU206" s="149" t="s">
        <v>82</v>
      </c>
      <c r="AV206" s="12" t="s">
        <v>80</v>
      </c>
      <c r="AW206" s="12" t="s">
        <v>30</v>
      </c>
      <c r="AX206" s="12" t="s">
        <v>73</v>
      </c>
      <c r="AY206" s="149" t="s">
        <v>155</v>
      </c>
    </row>
    <row r="207" spans="2:65" s="13" customFormat="1" ht="10.199999999999999">
      <c r="B207" s="154"/>
      <c r="D207" s="148" t="s">
        <v>162</v>
      </c>
      <c r="E207" s="155" t="s">
        <v>1</v>
      </c>
      <c r="F207" s="156" t="s">
        <v>193</v>
      </c>
      <c r="H207" s="157">
        <v>0.52600000000000002</v>
      </c>
      <c r="I207" s="158"/>
      <c r="L207" s="154"/>
      <c r="M207" s="159"/>
      <c r="T207" s="160"/>
      <c r="AT207" s="155" t="s">
        <v>162</v>
      </c>
      <c r="AU207" s="155" t="s">
        <v>82</v>
      </c>
      <c r="AV207" s="13" t="s">
        <v>82</v>
      </c>
      <c r="AW207" s="13" t="s">
        <v>30</v>
      </c>
      <c r="AX207" s="13" t="s">
        <v>73</v>
      </c>
      <c r="AY207" s="155" t="s">
        <v>155</v>
      </c>
    </row>
    <row r="208" spans="2:65" s="13" customFormat="1" ht="10.199999999999999">
      <c r="B208" s="154"/>
      <c r="D208" s="148" t="s">
        <v>162</v>
      </c>
      <c r="E208" s="155" t="s">
        <v>1</v>
      </c>
      <c r="F208" s="156" t="s">
        <v>210</v>
      </c>
      <c r="H208" s="157">
        <v>-0.10100000000000001</v>
      </c>
      <c r="I208" s="158"/>
      <c r="L208" s="154"/>
      <c r="M208" s="159"/>
      <c r="T208" s="160"/>
      <c r="AT208" s="155" t="s">
        <v>162</v>
      </c>
      <c r="AU208" s="155" t="s">
        <v>82</v>
      </c>
      <c r="AV208" s="13" t="s">
        <v>82</v>
      </c>
      <c r="AW208" s="13" t="s">
        <v>30</v>
      </c>
      <c r="AX208" s="13" t="s">
        <v>73</v>
      </c>
      <c r="AY208" s="155" t="s">
        <v>155</v>
      </c>
    </row>
    <row r="209" spans="2:65" s="15" customFormat="1" ht="10.199999999999999">
      <c r="B209" s="168"/>
      <c r="D209" s="148" t="s">
        <v>162</v>
      </c>
      <c r="E209" s="169" t="s">
        <v>1</v>
      </c>
      <c r="F209" s="170" t="s">
        <v>170</v>
      </c>
      <c r="H209" s="171">
        <v>1.2050000000000001</v>
      </c>
      <c r="I209" s="172"/>
      <c r="L209" s="168"/>
      <c r="M209" s="173"/>
      <c r="T209" s="174"/>
      <c r="AT209" s="169" t="s">
        <v>162</v>
      </c>
      <c r="AU209" s="169" t="s">
        <v>82</v>
      </c>
      <c r="AV209" s="15" t="s">
        <v>87</v>
      </c>
      <c r="AW209" s="15" t="s">
        <v>30</v>
      </c>
      <c r="AX209" s="15" t="s">
        <v>73</v>
      </c>
      <c r="AY209" s="169" t="s">
        <v>155</v>
      </c>
    </row>
    <row r="210" spans="2:65" s="14" customFormat="1" ht="10.199999999999999">
      <c r="B210" s="161"/>
      <c r="D210" s="148" t="s">
        <v>162</v>
      </c>
      <c r="E210" s="162" t="s">
        <v>1</v>
      </c>
      <c r="F210" s="163" t="s">
        <v>165</v>
      </c>
      <c r="H210" s="164">
        <v>1.2050000000000001</v>
      </c>
      <c r="I210" s="165"/>
      <c r="L210" s="161"/>
      <c r="M210" s="166"/>
      <c r="T210" s="167"/>
      <c r="AT210" s="162" t="s">
        <v>162</v>
      </c>
      <c r="AU210" s="162" t="s">
        <v>82</v>
      </c>
      <c r="AV210" s="14" t="s">
        <v>90</v>
      </c>
      <c r="AW210" s="14" t="s">
        <v>30</v>
      </c>
      <c r="AX210" s="14" t="s">
        <v>80</v>
      </c>
      <c r="AY210" s="162" t="s">
        <v>155</v>
      </c>
    </row>
    <row r="211" spans="2:65" s="1" customFormat="1" ht="33" customHeight="1">
      <c r="B211" s="32"/>
      <c r="C211" s="133" t="s">
        <v>173</v>
      </c>
      <c r="D211" s="133" t="s">
        <v>158</v>
      </c>
      <c r="E211" s="134" t="s">
        <v>211</v>
      </c>
      <c r="F211" s="135" t="s">
        <v>212</v>
      </c>
      <c r="G211" s="136" t="s">
        <v>213</v>
      </c>
      <c r="H211" s="137">
        <v>53.16</v>
      </c>
      <c r="I211" s="138"/>
      <c r="J211" s="139">
        <f>ROUND(I211*H211,2)</f>
        <v>0</v>
      </c>
      <c r="K211" s="140"/>
      <c r="L211" s="32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90</v>
      </c>
      <c r="AT211" s="145" t="s">
        <v>158</v>
      </c>
      <c r="AU211" s="145" t="s">
        <v>82</v>
      </c>
      <c r="AY211" s="17" t="s">
        <v>155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80</v>
      </c>
      <c r="BK211" s="146">
        <f>ROUND(I211*H211,2)</f>
        <v>0</v>
      </c>
      <c r="BL211" s="17" t="s">
        <v>90</v>
      </c>
      <c r="BM211" s="145" t="s">
        <v>214</v>
      </c>
    </row>
    <row r="212" spans="2:65" s="13" customFormat="1" ht="10.199999999999999">
      <c r="B212" s="154"/>
      <c r="D212" s="148" t="s">
        <v>162</v>
      </c>
      <c r="E212" s="155" t="s">
        <v>1</v>
      </c>
      <c r="F212" s="156" t="s">
        <v>215</v>
      </c>
      <c r="H212" s="157">
        <v>41.765999999999998</v>
      </c>
      <c r="I212" s="158"/>
      <c r="L212" s="154"/>
      <c r="M212" s="159"/>
      <c r="T212" s="160"/>
      <c r="AT212" s="155" t="s">
        <v>162</v>
      </c>
      <c r="AU212" s="155" t="s">
        <v>82</v>
      </c>
      <c r="AV212" s="13" t="s">
        <v>82</v>
      </c>
      <c r="AW212" s="13" t="s">
        <v>30</v>
      </c>
      <c r="AX212" s="13" t="s">
        <v>73</v>
      </c>
      <c r="AY212" s="155" t="s">
        <v>155</v>
      </c>
    </row>
    <row r="213" spans="2:65" s="12" customFormat="1" ht="10.199999999999999">
      <c r="B213" s="147"/>
      <c r="D213" s="148" t="s">
        <v>162</v>
      </c>
      <c r="E213" s="149" t="s">
        <v>1</v>
      </c>
      <c r="F213" s="150" t="s">
        <v>216</v>
      </c>
      <c r="H213" s="149" t="s">
        <v>1</v>
      </c>
      <c r="I213" s="151"/>
      <c r="L213" s="147"/>
      <c r="M213" s="152"/>
      <c r="T213" s="153"/>
      <c r="AT213" s="149" t="s">
        <v>162</v>
      </c>
      <c r="AU213" s="149" t="s">
        <v>82</v>
      </c>
      <c r="AV213" s="12" t="s">
        <v>80</v>
      </c>
      <c r="AW213" s="12" t="s">
        <v>30</v>
      </c>
      <c r="AX213" s="12" t="s">
        <v>73</v>
      </c>
      <c r="AY213" s="149" t="s">
        <v>155</v>
      </c>
    </row>
    <row r="214" spans="2:65" s="13" customFormat="1" ht="10.199999999999999">
      <c r="B214" s="154"/>
      <c r="D214" s="148" t="s">
        <v>162</v>
      </c>
      <c r="E214" s="155" t="s">
        <v>1</v>
      </c>
      <c r="F214" s="156" t="s">
        <v>217</v>
      </c>
      <c r="H214" s="157">
        <v>11.394</v>
      </c>
      <c r="I214" s="158"/>
      <c r="L214" s="154"/>
      <c r="M214" s="159"/>
      <c r="T214" s="160"/>
      <c r="AT214" s="155" t="s">
        <v>162</v>
      </c>
      <c r="AU214" s="155" t="s">
        <v>82</v>
      </c>
      <c r="AV214" s="13" t="s">
        <v>82</v>
      </c>
      <c r="AW214" s="13" t="s">
        <v>30</v>
      </c>
      <c r="AX214" s="13" t="s">
        <v>73</v>
      </c>
      <c r="AY214" s="155" t="s">
        <v>155</v>
      </c>
    </row>
    <row r="215" spans="2:65" s="14" customFormat="1" ht="10.199999999999999">
      <c r="B215" s="161"/>
      <c r="D215" s="148" t="s">
        <v>162</v>
      </c>
      <c r="E215" s="162" t="s">
        <v>1</v>
      </c>
      <c r="F215" s="163" t="s">
        <v>165</v>
      </c>
      <c r="H215" s="164">
        <v>53.16</v>
      </c>
      <c r="I215" s="165"/>
      <c r="L215" s="161"/>
      <c r="M215" s="166"/>
      <c r="T215" s="167"/>
      <c r="AT215" s="162" t="s">
        <v>162</v>
      </c>
      <c r="AU215" s="162" t="s">
        <v>82</v>
      </c>
      <c r="AV215" s="14" t="s">
        <v>90</v>
      </c>
      <c r="AW215" s="14" t="s">
        <v>30</v>
      </c>
      <c r="AX215" s="14" t="s">
        <v>80</v>
      </c>
      <c r="AY215" s="162" t="s">
        <v>155</v>
      </c>
    </row>
    <row r="216" spans="2:65" s="1" customFormat="1" ht="16.5" customHeight="1">
      <c r="B216" s="32"/>
      <c r="C216" s="133" t="s">
        <v>218</v>
      </c>
      <c r="D216" s="133" t="s">
        <v>158</v>
      </c>
      <c r="E216" s="134" t="s">
        <v>219</v>
      </c>
      <c r="F216" s="135" t="s">
        <v>220</v>
      </c>
      <c r="G216" s="136" t="s">
        <v>221</v>
      </c>
      <c r="H216" s="137">
        <v>1</v>
      </c>
      <c r="I216" s="138"/>
      <c r="J216" s="139">
        <f>ROUND(I216*H216,2)</f>
        <v>0</v>
      </c>
      <c r="K216" s="140"/>
      <c r="L216" s="32"/>
      <c r="M216" s="141" t="s">
        <v>1</v>
      </c>
      <c r="N216" s="142" t="s">
        <v>38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90</v>
      </c>
      <c r="AT216" s="145" t="s">
        <v>158</v>
      </c>
      <c r="AU216" s="145" t="s">
        <v>82</v>
      </c>
      <c r="AY216" s="17" t="s">
        <v>155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80</v>
      </c>
      <c r="BK216" s="146">
        <f>ROUND(I216*H216,2)</f>
        <v>0</v>
      </c>
      <c r="BL216" s="17" t="s">
        <v>90</v>
      </c>
      <c r="BM216" s="145" t="s">
        <v>222</v>
      </c>
    </row>
    <row r="217" spans="2:65" s="11" customFormat="1" ht="22.8" customHeight="1">
      <c r="B217" s="121"/>
      <c r="D217" s="122" t="s">
        <v>72</v>
      </c>
      <c r="E217" s="131" t="s">
        <v>223</v>
      </c>
      <c r="F217" s="131" t="s">
        <v>224</v>
      </c>
      <c r="I217" s="124"/>
      <c r="J217" s="132">
        <f>BK217</f>
        <v>0</v>
      </c>
      <c r="L217" s="121"/>
      <c r="M217" s="126"/>
      <c r="P217" s="127">
        <f>SUM(P218:P358)</f>
        <v>0</v>
      </c>
      <c r="R217" s="127">
        <f>SUM(R218:R358)</f>
        <v>0</v>
      </c>
      <c r="T217" s="128">
        <f>SUM(T218:T358)</f>
        <v>0</v>
      </c>
      <c r="AR217" s="122" t="s">
        <v>80</v>
      </c>
      <c r="AT217" s="129" t="s">
        <v>72</v>
      </c>
      <c r="AU217" s="129" t="s">
        <v>80</v>
      </c>
      <c r="AY217" s="122" t="s">
        <v>155</v>
      </c>
      <c r="BK217" s="130">
        <f>SUM(BK218:BK358)</f>
        <v>0</v>
      </c>
    </row>
    <row r="218" spans="2:65" s="1" customFormat="1" ht="37.799999999999997" customHeight="1">
      <c r="B218" s="32"/>
      <c r="C218" s="133" t="s">
        <v>198</v>
      </c>
      <c r="D218" s="133" t="s">
        <v>158</v>
      </c>
      <c r="E218" s="134" t="s">
        <v>225</v>
      </c>
      <c r="F218" s="135" t="s">
        <v>226</v>
      </c>
      <c r="G218" s="136" t="s">
        <v>213</v>
      </c>
      <c r="H218" s="137">
        <v>211.01</v>
      </c>
      <c r="I218" s="138"/>
      <c r="J218" s="139">
        <f>ROUND(I218*H218,2)</f>
        <v>0</v>
      </c>
      <c r="K218" s="140"/>
      <c r="L218" s="32"/>
      <c r="M218" s="141" t="s">
        <v>1</v>
      </c>
      <c r="N218" s="142" t="s">
        <v>38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90</v>
      </c>
      <c r="AT218" s="145" t="s">
        <v>158</v>
      </c>
      <c r="AU218" s="145" t="s">
        <v>82</v>
      </c>
      <c r="AY218" s="17" t="s">
        <v>155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80</v>
      </c>
      <c r="BK218" s="146">
        <f>ROUND(I218*H218,2)</f>
        <v>0</v>
      </c>
      <c r="BL218" s="17" t="s">
        <v>90</v>
      </c>
      <c r="BM218" s="145" t="s">
        <v>227</v>
      </c>
    </row>
    <row r="219" spans="2:65" s="12" customFormat="1" ht="10.199999999999999">
      <c r="B219" s="147"/>
      <c r="D219" s="148" t="s">
        <v>162</v>
      </c>
      <c r="E219" s="149" t="s">
        <v>1</v>
      </c>
      <c r="F219" s="150" t="s">
        <v>228</v>
      </c>
      <c r="H219" s="149" t="s">
        <v>1</v>
      </c>
      <c r="I219" s="151"/>
      <c r="L219" s="147"/>
      <c r="M219" s="152"/>
      <c r="T219" s="153"/>
      <c r="AT219" s="149" t="s">
        <v>162</v>
      </c>
      <c r="AU219" s="149" t="s">
        <v>82</v>
      </c>
      <c r="AV219" s="12" t="s">
        <v>80</v>
      </c>
      <c r="AW219" s="12" t="s">
        <v>30</v>
      </c>
      <c r="AX219" s="12" t="s">
        <v>73</v>
      </c>
      <c r="AY219" s="149" t="s">
        <v>155</v>
      </c>
    </row>
    <row r="220" spans="2:65" s="12" customFormat="1" ht="10.199999999999999">
      <c r="B220" s="147"/>
      <c r="D220" s="148" t="s">
        <v>162</v>
      </c>
      <c r="E220" s="149" t="s">
        <v>1</v>
      </c>
      <c r="F220" s="150" t="s">
        <v>229</v>
      </c>
      <c r="H220" s="149" t="s">
        <v>1</v>
      </c>
      <c r="I220" s="151"/>
      <c r="L220" s="147"/>
      <c r="M220" s="152"/>
      <c r="T220" s="153"/>
      <c r="AT220" s="149" t="s">
        <v>162</v>
      </c>
      <c r="AU220" s="149" t="s">
        <v>82</v>
      </c>
      <c r="AV220" s="12" t="s">
        <v>80</v>
      </c>
      <c r="AW220" s="12" t="s">
        <v>30</v>
      </c>
      <c r="AX220" s="12" t="s">
        <v>73</v>
      </c>
      <c r="AY220" s="149" t="s">
        <v>155</v>
      </c>
    </row>
    <row r="221" spans="2:65" s="13" customFormat="1" ht="10.199999999999999">
      <c r="B221" s="154"/>
      <c r="D221" s="148" t="s">
        <v>162</v>
      </c>
      <c r="E221" s="155" t="s">
        <v>1</v>
      </c>
      <c r="F221" s="156" t="s">
        <v>230</v>
      </c>
      <c r="H221" s="157">
        <v>24.428000000000001</v>
      </c>
      <c r="I221" s="158"/>
      <c r="L221" s="154"/>
      <c r="M221" s="159"/>
      <c r="T221" s="160"/>
      <c r="AT221" s="155" t="s">
        <v>162</v>
      </c>
      <c r="AU221" s="155" t="s">
        <v>82</v>
      </c>
      <c r="AV221" s="13" t="s">
        <v>82</v>
      </c>
      <c r="AW221" s="13" t="s">
        <v>30</v>
      </c>
      <c r="AX221" s="13" t="s">
        <v>73</v>
      </c>
      <c r="AY221" s="155" t="s">
        <v>155</v>
      </c>
    </row>
    <row r="222" spans="2:65" s="12" customFormat="1" ht="10.199999999999999">
      <c r="B222" s="147"/>
      <c r="D222" s="148" t="s">
        <v>162</v>
      </c>
      <c r="E222" s="149" t="s">
        <v>1</v>
      </c>
      <c r="F222" s="150" t="s">
        <v>231</v>
      </c>
      <c r="H222" s="149" t="s">
        <v>1</v>
      </c>
      <c r="I222" s="151"/>
      <c r="L222" s="147"/>
      <c r="M222" s="152"/>
      <c r="T222" s="153"/>
      <c r="AT222" s="149" t="s">
        <v>162</v>
      </c>
      <c r="AU222" s="149" t="s">
        <v>82</v>
      </c>
      <c r="AV222" s="12" t="s">
        <v>80</v>
      </c>
      <c r="AW222" s="12" t="s">
        <v>30</v>
      </c>
      <c r="AX222" s="12" t="s">
        <v>73</v>
      </c>
      <c r="AY222" s="149" t="s">
        <v>155</v>
      </c>
    </row>
    <row r="223" spans="2:65" s="13" customFormat="1" ht="10.199999999999999">
      <c r="B223" s="154"/>
      <c r="D223" s="148" t="s">
        <v>162</v>
      </c>
      <c r="E223" s="155" t="s">
        <v>1</v>
      </c>
      <c r="F223" s="156" t="s">
        <v>232</v>
      </c>
      <c r="H223" s="157">
        <v>26.917999999999999</v>
      </c>
      <c r="I223" s="158"/>
      <c r="L223" s="154"/>
      <c r="M223" s="159"/>
      <c r="T223" s="160"/>
      <c r="AT223" s="155" t="s">
        <v>162</v>
      </c>
      <c r="AU223" s="155" t="s">
        <v>82</v>
      </c>
      <c r="AV223" s="13" t="s">
        <v>82</v>
      </c>
      <c r="AW223" s="13" t="s">
        <v>30</v>
      </c>
      <c r="AX223" s="13" t="s">
        <v>73</v>
      </c>
      <c r="AY223" s="155" t="s">
        <v>155</v>
      </c>
    </row>
    <row r="224" spans="2:65" s="12" customFormat="1" ht="10.199999999999999">
      <c r="B224" s="147"/>
      <c r="D224" s="148" t="s">
        <v>162</v>
      </c>
      <c r="E224" s="149" t="s">
        <v>1</v>
      </c>
      <c r="F224" s="150" t="s">
        <v>233</v>
      </c>
      <c r="H224" s="149" t="s">
        <v>1</v>
      </c>
      <c r="I224" s="151"/>
      <c r="L224" s="147"/>
      <c r="M224" s="152"/>
      <c r="T224" s="153"/>
      <c r="AT224" s="149" t="s">
        <v>162</v>
      </c>
      <c r="AU224" s="149" t="s">
        <v>82</v>
      </c>
      <c r="AV224" s="12" t="s">
        <v>80</v>
      </c>
      <c r="AW224" s="12" t="s">
        <v>30</v>
      </c>
      <c r="AX224" s="12" t="s">
        <v>73</v>
      </c>
      <c r="AY224" s="149" t="s">
        <v>155</v>
      </c>
    </row>
    <row r="225" spans="2:65" s="13" customFormat="1" ht="10.199999999999999">
      <c r="B225" s="154"/>
      <c r="D225" s="148" t="s">
        <v>162</v>
      </c>
      <c r="E225" s="155" t="s">
        <v>1</v>
      </c>
      <c r="F225" s="156" t="s">
        <v>234</v>
      </c>
      <c r="H225" s="157">
        <v>19.126000000000001</v>
      </c>
      <c r="I225" s="158"/>
      <c r="L225" s="154"/>
      <c r="M225" s="159"/>
      <c r="T225" s="160"/>
      <c r="AT225" s="155" t="s">
        <v>162</v>
      </c>
      <c r="AU225" s="155" t="s">
        <v>82</v>
      </c>
      <c r="AV225" s="13" t="s">
        <v>82</v>
      </c>
      <c r="AW225" s="13" t="s">
        <v>30</v>
      </c>
      <c r="AX225" s="13" t="s">
        <v>73</v>
      </c>
      <c r="AY225" s="155" t="s">
        <v>155</v>
      </c>
    </row>
    <row r="226" spans="2:65" s="12" customFormat="1" ht="10.199999999999999">
      <c r="B226" s="147"/>
      <c r="D226" s="148" t="s">
        <v>162</v>
      </c>
      <c r="E226" s="149" t="s">
        <v>1</v>
      </c>
      <c r="F226" s="150" t="s">
        <v>182</v>
      </c>
      <c r="H226" s="149" t="s">
        <v>1</v>
      </c>
      <c r="I226" s="151"/>
      <c r="L226" s="147"/>
      <c r="M226" s="152"/>
      <c r="T226" s="153"/>
      <c r="AT226" s="149" t="s">
        <v>162</v>
      </c>
      <c r="AU226" s="149" t="s">
        <v>82</v>
      </c>
      <c r="AV226" s="12" t="s">
        <v>80</v>
      </c>
      <c r="AW226" s="12" t="s">
        <v>30</v>
      </c>
      <c r="AX226" s="12" t="s">
        <v>73</v>
      </c>
      <c r="AY226" s="149" t="s">
        <v>155</v>
      </c>
    </row>
    <row r="227" spans="2:65" s="13" customFormat="1" ht="10.199999999999999">
      <c r="B227" s="154"/>
      <c r="D227" s="148" t="s">
        <v>162</v>
      </c>
      <c r="E227" s="155" t="s">
        <v>1</v>
      </c>
      <c r="F227" s="156" t="s">
        <v>235</v>
      </c>
      <c r="H227" s="157">
        <v>3.1509999999999998</v>
      </c>
      <c r="I227" s="158"/>
      <c r="L227" s="154"/>
      <c r="M227" s="159"/>
      <c r="T227" s="160"/>
      <c r="AT227" s="155" t="s">
        <v>162</v>
      </c>
      <c r="AU227" s="155" t="s">
        <v>82</v>
      </c>
      <c r="AV227" s="13" t="s">
        <v>82</v>
      </c>
      <c r="AW227" s="13" t="s">
        <v>30</v>
      </c>
      <c r="AX227" s="13" t="s">
        <v>73</v>
      </c>
      <c r="AY227" s="155" t="s">
        <v>155</v>
      </c>
    </row>
    <row r="228" spans="2:65" s="12" customFormat="1" ht="10.199999999999999">
      <c r="B228" s="147"/>
      <c r="D228" s="148" t="s">
        <v>162</v>
      </c>
      <c r="E228" s="149" t="s">
        <v>1</v>
      </c>
      <c r="F228" s="150" t="s">
        <v>184</v>
      </c>
      <c r="H228" s="149" t="s">
        <v>1</v>
      </c>
      <c r="I228" s="151"/>
      <c r="L228" s="147"/>
      <c r="M228" s="152"/>
      <c r="T228" s="153"/>
      <c r="AT228" s="149" t="s">
        <v>162</v>
      </c>
      <c r="AU228" s="149" t="s">
        <v>82</v>
      </c>
      <c r="AV228" s="12" t="s">
        <v>80</v>
      </c>
      <c r="AW228" s="12" t="s">
        <v>30</v>
      </c>
      <c r="AX228" s="12" t="s">
        <v>73</v>
      </c>
      <c r="AY228" s="149" t="s">
        <v>155</v>
      </c>
    </row>
    <row r="229" spans="2:65" s="13" customFormat="1" ht="10.199999999999999">
      <c r="B229" s="154"/>
      <c r="D229" s="148" t="s">
        <v>162</v>
      </c>
      <c r="E229" s="155" t="s">
        <v>1</v>
      </c>
      <c r="F229" s="156" t="s">
        <v>236</v>
      </c>
      <c r="H229" s="157">
        <v>16.681999999999999</v>
      </c>
      <c r="I229" s="158"/>
      <c r="L229" s="154"/>
      <c r="M229" s="159"/>
      <c r="T229" s="160"/>
      <c r="AT229" s="155" t="s">
        <v>162</v>
      </c>
      <c r="AU229" s="155" t="s">
        <v>82</v>
      </c>
      <c r="AV229" s="13" t="s">
        <v>82</v>
      </c>
      <c r="AW229" s="13" t="s">
        <v>30</v>
      </c>
      <c r="AX229" s="13" t="s">
        <v>73</v>
      </c>
      <c r="AY229" s="155" t="s">
        <v>155</v>
      </c>
    </row>
    <row r="230" spans="2:65" s="13" customFormat="1" ht="10.199999999999999">
      <c r="B230" s="154"/>
      <c r="D230" s="148" t="s">
        <v>162</v>
      </c>
      <c r="E230" s="155" t="s">
        <v>1</v>
      </c>
      <c r="F230" s="156" t="s">
        <v>237</v>
      </c>
      <c r="H230" s="157">
        <v>15.2</v>
      </c>
      <c r="I230" s="158"/>
      <c r="L230" s="154"/>
      <c r="M230" s="159"/>
      <c r="T230" s="160"/>
      <c r="AT230" s="155" t="s">
        <v>162</v>
      </c>
      <c r="AU230" s="155" t="s">
        <v>82</v>
      </c>
      <c r="AV230" s="13" t="s">
        <v>82</v>
      </c>
      <c r="AW230" s="13" t="s">
        <v>30</v>
      </c>
      <c r="AX230" s="13" t="s">
        <v>73</v>
      </c>
      <c r="AY230" s="155" t="s">
        <v>155</v>
      </c>
    </row>
    <row r="231" spans="2:65" s="13" customFormat="1" ht="10.199999999999999">
      <c r="B231" s="154"/>
      <c r="D231" s="148" t="s">
        <v>162</v>
      </c>
      <c r="E231" s="155" t="s">
        <v>1</v>
      </c>
      <c r="F231" s="156" t="s">
        <v>238</v>
      </c>
      <c r="H231" s="157">
        <v>105.505</v>
      </c>
      <c r="I231" s="158"/>
      <c r="L231" s="154"/>
      <c r="M231" s="159"/>
      <c r="T231" s="160"/>
      <c r="AT231" s="155" t="s">
        <v>162</v>
      </c>
      <c r="AU231" s="155" t="s">
        <v>82</v>
      </c>
      <c r="AV231" s="13" t="s">
        <v>82</v>
      </c>
      <c r="AW231" s="13" t="s">
        <v>30</v>
      </c>
      <c r="AX231" s="13" t="s">
        <v>73</v>
      </c>
      <c r="AY231" s="155" t="s">
        <v>155</v>
      </c>
    </row>
    <row r="232" spans="2:65" s="14" customFormat="1" ht="10.199999999999999">
      <c r="B232" s="161"/>
      <c r="D232" s="148" t="s">
        <v>162</v>
      </c>
      <c r="E232" s="162" t="s">
        <v>1</v>
      </c>
      <c r="F232" s="163" t="s">
        <v>165</v>
      </c>
      <c r="H232" s="164">
        <v>211.01</v>
      </c>
      <c r="I232" s="165"/>
      <c r="L232" s="161"/>
      <c r="M232" s="166"/>
      <c r="T232" s="167"/>
      <c r="AT232" s="162" t="s">
        <v>162</v>
      </c>
      <c r="AU232" s="162" t="s">
        <v>82</v>
      </c>
      <c r="AV232" s="14" t="s">
        <v>90</v>
      </c>
      <c r="AW232" s="14" t="s">
        <v>30</v>
      </c>
      <c r="AX232" s="14" t="s">
        <v>80</v>
      </c>
      <c r="AY232" s="162" t="s">
        <v>155</v>
      </c>
    </row>
    <row r="233" spans="2:65" s="1" customFormat="1" ht="37.799999999999997" customHeight="1">
      <c r="B233" s="32"/>
      <c r="C233" s="133" t="s">
        <v>239</v>
      </c>
      <c r="D233" s="133" t="s">
        <v>158</v>
      </c>
      <c r="E233" s="134" t="s">
        <v>240</v>
      </c>
      <c r="F233" s="135" t="s">
        <v>241</v>
      </c>
      <c r="G233" s="136" t="s">
        <v>213</v>
      </c>
      <c r="H233" s="137">
        <v>23.466999999999999</v>
      </c>
      <c r="I233" s="138"/>
      <c r="J233" s="139">
        <f>ROUND(I233*H233,2)</f>
        <v>0</v>
      </c>
      <c r="K233" s="140"/>
      <c r="L233" s="32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90</v>
      </c>
      <c r="AT233" s="145" t="s">
        <v>158</v>
      </c>
      <c r="AU233" s="145" t="s">
        <v>82</v>
      </c>
      <c r="AY233" s="17" t="s">
        <v>155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80</v>
      </c>
      <c r="BK233" s="146">
        <f>ROUND(I233*H233,2)</f>
        <v>0</v>
      </c>
      <c r="BL233" s="17" t="s">
        <v>90</v>
      </c>
      <c r="BM233" s="145" t="s">
        <v>242</v>
      </c>
    </row>
    <row r="234" spans="2:65" s="12" customFormat="1" ht="10.199999999999999">
      <c r="B234" s="147"/>
      <c r="D234" s="148" t="s">
        <v>162</v>
      </c>
      <c r="E234" s="149" t="s">
        <v>1</v>
      </c>
      <c r="F234" s="150" t="s">
        <v>243</v>
      </c>
      <c r="H234" s="149" t="s">
        <v>1</v>
      </c>
      <c r="I234" s="151"/>
      <c r="L234" s="147"/>
      <c r="M234" s="152"/>
      <c r="T234" s="153"/>
      <c r="AT234" s="149" t="s">
        <v>162</v>
      </c>
      <c r="AU234" s="149" t="s">
        <v>82</v>
      </c>
      <c r="AV234" s="12" t="s">
        <v>80</v>
      </c>
      <c r="AW234" s="12" t="s">
        <v>30</v>
      </c>
      <c r="AX234" s="12" t="s">
        <v>73</v>
      </c>
      <c r="AY234" s="149" t="s">
        <v>155</v>
      </c>
    </row>
    <row r="235" spans="2:65" s="12" customFormat="1" ht="10.199999999999999">
      <c r="B235" s="147"/>
      <c r="D235" s="148" t="s">
        <v>162</v>
      </c>
      <c r="E235" s="149" t="s">
        <v>1</v>
      </c>
      <c r="F235" s="150" t="s">
        <v>244</v>
      </c>
      <c r="H235" s="149" t="s">
        <v>1</v>
      </c>
      <c r="I235" s="151"/>
      <c r="L235" s="147"/>
      <c r="M235" s="152"/>
      <c r="T235" s="153"/>
      <c r="AT235" s="149" t="s">
        <v>162</v>
      </c>
      <c r="AU235" s="149" t="s">
        <v>82</v>
      </c>
      <c r="AV235" s="12" t="s">
        <v>80</v>
      </c>
      <c r="AW235" s="12" t="s">
        <v>30</v>
      </c>
      <c r="AX235" s="12" t="s">
        <v>73</v>
      </c>
      <c r="AY235" s="149" t="s">
        <v>155</v>
      </c>
    </row>
    <row r="236" spans="2:65" s="12" customFormat="1" ht="10.199999999999999">
      <c r="B236" s="147"/>
      <c r="D236" s="148" t="s">
        <v>162</v>
      </c>
      <c r="E236" s="149" t="s">
        <v>1</v>
      </c>
      <c r="F236" s="150" t="s">
        <v>245</v>
      </c>
      <c r="H236" s="149" t="s">
        <v>1</v>
      </c>
      <c r="I236" s="151"/>
      <c r="L236" s="147"/>
      <c r="M236" s="152"/>
      <c r="T236" s="153"/>
      <c r="AT236" s="149" t="s">
        <v>162</v>
      </c>
      <c r="AU236" s="149" t="s">
        <v>82</v>
      </c>
      <c r="AV236" s="12" t="s">
        <v>80</v>
      </c>
      <c r="AW236" s="12" t="s">
        <v>30</v>
      </c>
      <c r="AX236" s="12" t="s">
        <v>73</v>
      </c>
      <c r="AY236" s="149" t="s">
        <v>155</v>
      </c>
    </row>
    <row r="237" spans="2:65" s="12" customFormat="1" ht="10.199999999999999">
      <c r="B237" s="147"/>
      <c r="D237" s="148" t="s">
        <v>162</v>
      </c>
      <c r="E237" s="149" t="s">
        <v>1</v>
      </c>
      <c r="F237" s="150" t="s">
        <v>246</v>
      </c>
      <c r="H237" s="149" t="s">
        <v>1</v>
      </c>
      <c r="I237" s="151"/>
      <c r="L237" s="147"/>
      <c r="M237" s="152"/>
      <c r="T237" s="153"/>
      <c r="AT237" s="149" t="s">
        <v>162</v>
      </c>
      <c r="AU237" s="149" t="s">
        <v>82</v>
      </c>
      <c r="AV237" s="12" t="s">
        <v>80</v>
      </c>
      <c r="AW237" s="12" t="s">
        <v>30</v>
      </c>
      <c r="AX237" s="12" t="s">
        <v>73</v>
      </c>
      <c r="AY237" s="149" t="s">
        <v>155</v>
      </c>
    </row>
    <row r="238" spans="2:65" s="12" customFormat="1" ht="10.199999999999999">
      <c r="B238" s="147"/>
      <c r="D238" s="148" t="s">
        <v>162</v>
      </c>
      <c r="E238" s="149" t="s">
        <v>1</v>
      </c>
      <c r="F238" s="150" t="s">
        <v>247</v>
      </c>
      <c r="H238" s="149" t="s">
        <v>1</v>
      </c>
      <c r="I238" s="151"/>
      <c r="L238" s="147"/>
      <c r="M238" s="152"/>
      <c r="T238" s="153"/>
      <c r="AT238" s="149" t="s">
        <v>162</v>
      </c>
      <c r="AU238" s="149" t="s">
        <v>82</v>
      </c>
      <c r="AV238" s="12" t="s">
        <v>80</v>
      </c>
      <c r="AW238" s="12" t="s">
        <v>30</v>
      </c>
      <c r="AX238" s="12" t="s">
        <v>73</v>
      </c>
      <c r="AY238" s="149" t="s">
        <v>155</v>
      </c>
    </row>
    <row r="239" spans="2:65" s="12" customFormat="1" ht="10.199999999999999">
      <c r="B239" s="147"/>
      <c r="D239" s="148" t="s">
        <v>162</v>
      </c>
      <c r="E239" s="149" t="s">
        <v>1</v>
      </c>
      <c r="F239" s="150" t="s">
        <v>243</v>
      </c>
      <c r="H239" s="149" t="s">
        <v>1</v>
      </c>
      <c r="I239" s="151"/>
      <c r="L239" s="147"/>
      <c r="M239" s="152"/>
      <c r="T239" s="153"/>
      <c r="AT239" s="149" t="s">
        <v>162</v>
      </c>
      <c r="AU239" s="149" t="s">
        <v>82</v>
      </c>
      <c r="AV239" s="12" t="s">
        <v>80</v>
      </c>
      <c r="AW239" s="12" t="s">
        <v>30</v>
      </c>
      <c r="AX239" s="12" t="s">
        <v>73</v>
      </c>
      <c r="AY239" s="149" t="s">
        <v>155</v>
      </c>
    </row>
    <row r="240" spans="2:65" s="12" customFormat="1" ht="10.199999999999999">
      <c r="B240" s="147"/>
      <c r="D240" s="148" t="s">
        <v>162</v>
      </c>
      <c r="E240" s="149" t="s">
        <v>1</v>
      </c>
      <c r="F240" s="150" t="s">
        <v>177</v>
      </c>
      <c r="H240" s="149" t="s">
        <v>1</v>
      </c>
      <c r="I240" s="151"/>
      <c r="L240" s="147"/>
      <c r="M240" s="152"/>
      <c r="T240" s="153"/>
      <c r="AT240" s="149" t="s">
        <v>162</v>
      </c>
      <c r="AU240" s="149" t="s">
        <v>82</v>
      </c>
      <c r="AV240" s="12" t="s">
        <v>80</v>
      </c>
      <c r="AW240" s="12" t="s">
        <v>30</v>
      </c>
      <c r="AX240" s="12" t="s">
        <v>73</v>
      </c>
      <c r="AY240" s="149" t="s">
        <v>155</v>
      </c>
    </row>
    <row r="241" spans="2:51" s="12" customFormat="1" ht="10.199999999999999">
      <c r="B241" s="147"/>
      <c r="D241" s="148" t="s">
        <v>162</v>
      </c>
      <c r="E241" s="149" t="s">
        <v>1</v>
      </c>
      <c r="F241" s="150" t="s">
        <v>229</v>
      </c>
      <c r="H241" s="149" t="s">
        <v>1</v>
      </c>
      <c r="I241" s="151"/>
      <c r="L241" s="147"/>
      <c r="M241" s="152"/>
      <c r="T241" s="153"/>
      <c r="AT241" s="149" t="s">
        <v>162</v>
      </c>
      <c r="AU241" s="149" t="s">
        <v>82</v>
      </c>
      <c r="AV241" s="12" t="s">
        <v>80</v>
      </c>
      <c r="AW241" s="12" t="s">
        <v>30</v>
      </c>
      <c r="AX241" s="12" t="s">
        <v>73</v>
      </c>
      <c r="AY241" s="149" t="s">
        <v>155</v>
      </c>
    </row>
    <row r="242" spans="2:51" s="13" customFormat="1" ht="10.199999999999999">
      <c r="B242" s="154"/>
      <c r="D242" s="148" t="s">
        <v>162</v>
      </c>
      <c r="E242" s="155" t="s">
        <v>1</v>
      </c>
      <c r="F242" s="156" t="s">
        <v>248</v>
      </c>
      <c r="H242" s="157">
        <v>5.4779999999999998</v>
      </c>
      <c r="I242" s="158"/>
      <c r="L242" s="154"/>
      <c r="M242" s="159"/>
      <c r="T242" s="160"/>
      <c r="AT242" s="155" t="s">
        <v>162</v>
      </c>
      <c r="AU242" s="155" t="s">
        <v>82</v>
      </c>
      <c r="AV242" s="13" t="s">
        <v>82</v>
      </c>
      <c r="AW242" s="13" t="s">
        <v>30</v>
      </c>
      <c r="AX242" s="13" t="s">
        <v>73</v>
      </c>
      <c r="AY242" s="155" t="s">
        <v>155</v>
      </c>
    </row>
    <row r="243" spans="2:51" s="12" customFormat="1" ht="10.199999999999999">
      <c r="B243" s="147"/>
      <c r="D243" s="148" t="s">
        <v>162</v>
      </c>
      <c r="E243" s="149" t="s">
        <v>1</v>
      </c>
      <c r="F243" s="150" t="s">
        <v>231</v>
      </c>
      <c r="H243" s="149" t="s">
        <v>1</v>
      </c>
      <c r="I243" s="151"/>
      <c r="L243" s="147"/>
      <c r="M243" s="152"/>
      <c r="T243" s="153"/>
      <c r="AT243" s="149" t="s">
        <v>162</v>
      </c>
      <c r="AU243" s="149" t="s">
        <v>82</v>
      </c>
      <c r="AV243" s="12" t="s">
        <v>80</v>
      </c>
      <c r="AW243" s="12" t="s">
        <v>30</v>
      </c>
      <c r="AX243" s="12" t="s">
        <v>73</v>
      </c>
      <c r="AY243" s="149" t="s">
        <v>155</v>
      </c>
    </row>
    <row r="244" spans="2:51" s="13" customFormat="1" ht="10.199999999999999">
      <c r="B244" s="154"/>
      <c r="D244" s="148" t="s">
        <v>162</v>
      </c>
      <c r="E244" s="155" t="s">
        <v>1</v>
      </c>
      <c r="F244" s="156" t="s">
        <v>249</v>
      </c>
      <c r="H244" s="157">
        <v>4.99</v>
      </c>
      <c r="I244" s="158"/>
      <c r="L244" s="154"/>
      <c r="M244" s="159"/>
      <c r="T244" s="160"/>
      <c r="AT244" s="155" t="s">
        <v>162</v>
      </c>
      <c r="AU244" s="155" t="s">
        <v>82</v>
      </c>
      <c r="AV244" s="13" t="s">
        <v>82</v>
      </c>
      <c r="AW244" s="13" t="s">
        <v>30</v>
      </c>
      <c r="AX244" s="13" t="s">
        <v>73</v>
      </c>
      <c r="AY244" s="155" t="s">
        <v>155</v>
      </c>
    </row>
    <row r="245" spans="2:51" s="12" customFormat="1" ht="10.199999999999999">
      <c r="B245" s="147"/>
      <c r="D245" s="148" t="s">
        <v>162</v>
      </c>
      <c r="E245" s="149" t="s">
        <v>1</v>
      </c>
      <c r="F245" s="150" t="s">
        <v>182</v>
      </c>
      <c r="H245" s="149" t="s">
        <v>1</v>
      </c>
      <c r="I245" s="151"/>
      <c r="L245" s="147"/>
      <c r="M245" s="152"/>
      <c r="T245" s="153"/>
      <c r="AT245" s="149" t="s">
        <v>162</v>
      </c>
      <c r="AU245" s="149" t="s">
        <v>82</v>
      </c>
      <c r="AV245" s="12" t="s">
        <v>80</v>
      </c>
      <c r="AW245" s="12" t="s">
        <v>30</v>
      </c>
      <c r="AX245" s="12" t="s">
        <v>73</v>
      </c>
      <c r="AY245" s="149" t="s">
        <v>155</v>
      </c>
    </row>
    <row r="246" spans="2:51" s="13" customFormat="1" ht="10.199999999999999">
      <c r="B246" s="154"/>
      <c r="D246" s="148" t="s">
        <v>162</v>
      </c>
      <c r="E246" s="155" t="s">
        <v>1</v>
      </c>
      <c r="F246" s="156" t="s">
        <v>250</v>
      </c>
      <c r="H246" s="157">
        <v>0.94199999999999995</v>
      </c>
      <c r="I246" s="158"/>
      <c r="L246" s="154"/>
      <c r="M246" s="159"/>
      <c r="T246" s="160"/>
      <c r="AT246" s="155" t="s">
        <v>162</v>
      </c>
      <c r="AU246" s="155" t="s">
        <v>82</v>
      </c>
      <c r="AV246" s="13" t="s">
        <v>82</v>
      </c>
      <c r="AW246" s="13" t="s">
        <v>30</v>
      </c>
      <c r="AX246" s="13" t="s">
        <v>73</v>
      </c>
      <c r="AY246" s="155" t="s">
        <v>155</v>
      </c>
    </row>
    <row r="247" spans="2:51" s="12" customFormat="1" ht="10.199999999999999">
      <c r="B247" s="147"/>
      <c r="D247" s="148" t="s">
        <v>162</v>
      </c>
      <c r="E247" s="149" t="s">
        <v>1</v>
      </c>
      <c r="F247" s="150" t="s">
        <v>184</v>
      </c>
      <c r="H247" s="149" t="s">
        <v>1</v>
      </c>
      <c r="I247" s="151"/>
      <c r="L247" s="147"/>
      <c r="M247" s="152"/>
      <c r="T247" s="153"/>
      <c r="AT247" s="149" t="s">
        <v>162</v>
      </c>
      <c r="AU247" s="149" t="s">
        <v>82</v>
      </c>
      <c r="AV247" s="12" t="s">
        <v>80</v>
      </c>
      <c r="AW247" s="12" t="s">
        <v>30</v>
      </c>
      <c r="AX247" s="12" t="s">
        <v>73</v>
      </c>
      <c r="AY247" s="149" t="s">
        <v>155</v>
      </c>
    </row>
    <row r="248" spans="2:51" s="13" customFormat="1" ht="10.199999999999999">
      <c r="B248" s="154"/>
      <c r="D248" s="148" t="s">
        <v>162</v>
      </c>
      <c r="E248" s="155" t="s">
        <v>1</v>
      </c>
      <c r="F248" s="156" t="s">
        <v>251</v>
      </c>
      <c r="H248" s="157">
        <v>3.4</v>
      </c>
      <c r="I248" s="158"/>
      <c r="L248" s="154"/>
      <c r="M248" s="159"/>
      <c r="T248" s="160"/>
      <c r="AT248" s="155" t="s">
        <v>162</v>
      </c>
      <c r="AU248" s="155" t="s">
        <v>82</v>
      </c>
      <c r="AV248" s="13" t="s">
        <v>82</v>
      </c>
      <c r="AW248" s="13" t="s">
        <v>30</v>
      </c>
      <c r="AX248" s="13" t="s">
        <v>73</v>
      </c>
      <c r="AY248" s="155" t="s">
        <v>155</v>
      </c>
    </row>
    <row r="249" spans="2:51" s="12" customFormat="1" ht="10.199999999999999">
      <c r="B249" s="147"/>
      <c r="D249" s="148" t="s">
        <v>162</v>
      </c>
      <c r="E249" s="149" t="s">
        <v>1</v>
      </c>
      <c r="F249" s="150" t="s">
        <v>233</v>
      </c>
      <c r="H249" s="149" t="s">
        <v>1</v>
      </c>
      <c r="I249" s="151"/>
      <c r="L249" s="147"/>
      <c r="M249" s="152"/>
      <c r="T249" s="153"/>
      <c r="AT249" s="149" t="s">
        <v>162</v>
      </c>
      <c r="AU249" s="149" t="s">
        <v>82</v>
      </c>
      <c r="AV249" s="12" t="s">
        <v>80</v>
      </c>
      <c r="AW249" s="12" t="s">
        <v>30</v>
      </c>
      <c r="AX249" s="12" t="s">
        <v>73</v>
      </c>
      <c r="AY249" s="149" t="s">
        <v>155</v>
      </c>
    </row>
    <row r="250" spans="2:51" s="13" customFormat="1" ht="10.199999999999999">
      <c r="B250" s="154"/>
      <c r="D250" s="148" t="s">
        <v>162</v>
      </c>
      <c r="E250" s="155" t="s">
        <v>1</v>
      </c>
      <c r="F250" s="156" t="s">
        <v>252</v>
      </c>
      <c r="H250" s="157">
        <v>3.57</v>
      </c>
      <c r="I250" s="158"/>
      <c r="L250" s="154"/>
      <c r="M250" s="159"/>
      <c r="T250" s="160"/>
      <c r="AT250" s="155" t="s">
        <v>162</v>
      </c>
      <c r="AU250" s="155" t="s">
        <v>82</v>
      </c>
      <c r="AV250" s="13" t="s">
        <v>82</v>
      </c>
      <c r="AW250" s="13" t="s">
        <v>30</v>
      </c>
      <c r="AX250" s="13" t="s">
        <v>73</v>
      </c>
      <c r="AY250" s="155" t="s">
        <v>155</v>
      </c>
    </row>
    <row r="251" spans="2:51" s="15" customFormat="1" ht="10.199999999999999">
      <c r="B251" s="168"/>
      <c r="D251" s="148" t="s">
        <v>162</v>
      </c>
      <c r="E251" s="169" t="s">
        <v>1</v>
      </c>
      <c r="F251" s="170" t="s">
        <v>170</v>
      </c>
      <c r="H251" s="171">
        <v>18.38</v>
      </c>
      <c r="I251" s="172"/>
      <c r="L251" s="168"/>
      <c r="M251" s="173"/>
      <c r="T251" s="174"/>
      <c r="AT251" s="169" t="s">
        <v>162</v>
      </c>
      <c r="AU251" s="169" t="s">
        <v>82</v>
      </c>
      <c r="AV251" s="15" t="s">
        <v>87</v>
      </c>
      <c r="AW251" s="15" t="s">
        <v>30</v>
      </c>
      <c r="AX251" s="15" t="s">
        <v>73</v>
      </c>
      <c r="AY251" s="169" t="s">
        <v>155</v>
      </c>
    </row>
    <row r="252" spans="2:51" s="12" customFormat="1" ht="10.199999999999999">
      <c r="B252" s="147"/>
      <c r="D252" s="148" t="s">
        <v>162</v>
      </c>
      <c r="E252" s="149" t="s">
        <v>1</v>
      </c>
      <c r="F252" s="150" t="s">
        <v>253</v>
      </c>
      <c r="H252" s="149" t="s">
        <v>1</v>
      </c>
      <c r="I252" s="151"/>
      <c r="L252" s="147"/>
      <c r="M252" s="152"/>
      <c r="T252" s="153"/>
      <c r="AT252" s="149" t="s">
        <v>162</v>
      </c>
      <c r="AU252" s="149" t="s">
        <v>82</v>
      </c>
      <c r="AV252" s="12" t="s">
        <v>80</v>
      </c>
      <c r="AW252" s="12" t="s">
        <v>30</v>
      </c>
      <c r="AX252" s="12" t="s">
        <v>73</v>
      </c>
      <c r="AY252" s="149" t="s">
        <v>155</v>
      </c>
    </row>
    <row r="253" spans="2:51" s="12" customFormat="1" ht="10.199999999999999">
      <c r="B253" s="147"/>
      <c r="D253" s="148" t="s">
        <v>162</v>
      </c>
      <c r="E253" s="149" t="s">
        <v>1</v>
      </c>
      <c r="F253" s="150" t="s">
        <v>229</v>
      </c>
      <c r="H253" s="149" t="s">
        <v>1</v>
      </c>
      <c r="I253" s="151"/>
      <c r="L253" s="147"/>
      <c r="M253" s="152"/>
      <c r="T253" s="153"/>
      <c r="AT253" s="149" t="s">
        <v>162</v>
      </c>
      <c r="AU253" s="149" t="s">
        <v>82</v>
      </c>
      <c r="AV253" s="12" t="s">
        <v>80</v>
      </c>
      <c r="AW253" s="12" t="s">
        <v>30</v>
      </c>
      <c r="AX253" s="12" t="s">
        <v>73</v>
      </c>
      <c r="AY253" s="149" t="s">
        <v>155</v>
      </c>
    </row>
    <row r="254" spans="2:51" s="13" customFormat="1" ht="10.199999999999999">
      <c r="B254" s="154"/>
      <c r="D254" s="148" t="s">
        <v>162</v>
      </c>
      <c r="E254" s="155" t="s">
        <v>1</v>
      </c>
      <c r="F254" s="156" t="s">
        <v>254</v>
      </c>
      <c r="H254" s="157">
        <v>1.2410000000000001</v>
      </c>
      <c r="I254" s="158"/>
      <c r="L254" s="154"/>
      <c r="M254" s="159"/>
      <c r="T254" s="160"/>
      <c r="AT254" s="155" t="s">
        <v>162</v>
      </c>
      <c r="AU254" s="155" t="s">
        <v>82</v>
      </c>
      <c r="AV254" s="13" t="s">
        <v>82</v>
      </c>
      <c r="AW254" s="13" t="s">
        <v>30</v>
      </c>
      <c r="AX254" s="13" t="s">
        <v>73</v>
      </c>
      <c r="AY254" s="155" t="s">
        <v>155</v>
      </c>
    </row>
    <row r="255" spans="2:51" s="12" customFormat="1" ht="10.199999999999999">
      <c r="B255" s="147"/>
      <c r="D255" s="148" t="s">
        <v>162</v>
      </c>
      <c r="E255" s="149" t="s">
        <v>1</v>
      </c>
      <c r="F255" s="150" t="s">
        <v>231</v>
      </c>
      <c r="H255" s="149" t="s">
        <v>1</v>
      </c>
      <c r="I255" s="151"/>
      <c r="L255" s="147"/>
      <c r="M255" s="152"/>
      <c r="T255" s="153"/>
      <c r="AT255" s="149" t="s">
        <v>162</v>
      </c>
      <c r="AU255" s="149" t="s">
        <v>82</v>
      </c>
      <c r="AV255" s="12" t="s">
        <v>80</v>
      </c>
      <c r="AW255" s="12" t="s">
        <v>30</v>
      </c>
      <c r="AX255" s="12" t="s">
        <v>73</v>
      </c>
      <c r="AY255" s="149" t="s">
        <v>155</v>
      </c>
    </row>
    <row r="256" spans="2:51" s="13" customFormat="1" ht="10.199999999999999">
      <c r="B256" s="154"/>
      <c r="D256" s="148" t="s">
        <v>162</v>
      </c>
      <c r="E256" s="155" t="s">
        <v>1</v>
      </c>
      <c r="F256" s="156" t="s">
        <v>255</v>
      </c>
      <c r="H256" s="157">
        <v>1.468</v>
      </c>
      <c r="I256" s="158"/>
      <c r="L256" s="154"/>
      <c r="M256" s="159"/>
      <c r="T256" s="160"/>
      <c r="AT256" s="155" t="s">
        <v>162</v>
      </c>
      <c r="AU256" s="155" t="s">
        <v>82</v>
      </c>
      <c r="AV256" s="13" t="s">
        <v>82</v>
      </c>
      <c r="AW256" s="13" t="s">
        <v>30</v>
      </c>
      <c r="AX256" s="13" t="s">
        <v>73</v>
      </c>
      <c r="AY256" s="155" t="s">
        <v>155</v>
      </c>
    </row>
    <row r="257" spans="2:65" s="12" customFormat="1" ht="10.199999999999999">
      <c r="B257" s="147"/>
      <c r="D257" s="148" t="s">
        <v>162</v>
      </c>
      <c r="E257" s="149" t="s">
        <v>1</v>
      </c>
      <c r="F257" s="150" t="s">
        <v>256</v>
      </c>
      <c r="H257" s="149" t="s">
        <v>1</v>
      </c>
      <c r="I257" s="151"/>
      <c r="L257" s="147"/>
      <c r="M257" s="152"/>
      <c r="T257" s="153"/>
      <c r="AT257" s="149" t="s">
        <v>162</v>
      </c>
      <c r="AU257" s="149" t="s">
        <v>82</v>
      </c>
      <c r="AV257" s="12" t="s">
        <v>80</v>
      </c>
      <c r="AW257" s="12" t="s">
        <v>30</v>
      </c>
      <c r="AX257" s="12" t="s">
        <v>73</v>
      </c>
      <c r="AY257" s="149" t="s">
        <v>155</v>
      </c>
    </row>
    <row r="258" spans="2:65" s="13" customFormat="1" ht="10.199999999999999">
      <c r="B258" s="154"/>
      <c r="D258" s="148" t="s">
        <v>162</v>
      </c>
      <c r="E258" s="155" t="s">
        <v>1</v>
      </c>
      <c r="F258" s="156" t="s">
        <v>257</v>
      </c>
      <c r="H258" s="157">
        <v>0.4</v>
      </c>
      <c r="I258" s="158"/>
      <c r="L258" s="154"/>
      <c r="M258" s="159"/>
      <c r="T258" s="160"/>
      <c r="AT258" s="155" t="s">
        <v>162</v>
      </c>
      <c r="AU258" s="155" t="s">
        <v>82</v>
      </c>
      <c r="AV258" s="13" t="s">
        <v>82</v>
      </c>
      <c r="AW258" s="13" t="s">
        <v>30</v>
      </c>
      <c r="AX258" s="13" t="s">
        <v>73</v>
      </c>
      <c r="AY258" s="155" t="s">
        <v>155</v>
      </c>
    </row>
    <row r="259" spans="2:65" s="12" customFormat="1" ht="10.199999999999999">
      <c r="B259" s="147"/>
      <c r="D259" s="148" t="s">
        <v>162</v>
      </c>
      <c r="E259" s="149" t="s">
        <v>1</v>
      </c>
      <c r="F259" s="150" t="s">
        <v>184</v>
      </c>
      <c r="H259" s="149" t="s">
        <v>1</v>
      </c>
      <c r="I259" s="151"/>
      <c r="L259" s="147"/>
      <c r="M259" s="152"/>
      <c r="T259" s="153"/>
      <c r="AT259" s="149" t="s">
        <v>162</v>
      </c>
      <c r="AU259" s="149" t="s">
        <v>82</v>
      </c>
      <c r="AV259" s="12" t="s">
        <v>80</v>
      </c>
      <c r="AW259" s="12" t="s">
        <v>30</v>
      </c>
      <c r="AX259" s="12" t="s">
        <v>73</v>
      </c>
      <c r="AY259" s="149" t="s">
        <v>155</v>
      </c>
    </row>
    <row r="260" spans="2:65" s="13" customFormat="1" ht="10.199999999999999">
      <c r="B260" s="154"/>
      <c r="D260" s="148" t="s">
        <v>162</v>
      </c>
      <c r="E260" s="155" t="s">
        <v>1</v>
      </c>
      <c r="F260" s="156" t="s">
        <v>258</v>
      </c>
      <c r="H260" s="157">
        <v>0.99</v>
      </c>
      <c r="I260" s="158"/>
      <c r="L260" s="154"/>
      <c r="M260" s="159"/>
      <c r="T260" s="160"/>
      <c r="AT260" s="155" t="s">
        <v>162</v>
      </c>
      <c r="AU260" s="155" t="s">
        <v>82</v>
      </c>
      <c r="AV260" s="13" t="s">
        <v>82</v>
      </c>
      <c r="AW260" s="13" t="s">
        <v>30</v>
      </c>
      <c r="AX260" s="13" t="s">
        <v>73</v>
      </c>
      <c r="AY260" s="155" t="s">
        <v>155</v>
      </c>
    </row>
    <row r="261" spans="2:65" s="12" customFormat="1" ht="10.199999999999999">
      <c r="B261" s="147"/>
      <c r="D261" s="148" t="s">
        <v>162</v>
      </c>
      <c r="E261" s="149" t="s">
        <v>1</v>
      </c>
      <c r="F261" s="150" t="s">
        <v>233</v>
      </c>
      <c r="H261" s="149" t="s">
        <v>1</v>
      </c>
      <c r="I261" s="151"/>
      <c r="L261" s="147"/>
      <c r="M261" s="152"/>
      <c r="T261" s="153"/>
      <c r="AT261" s="149" t="s">
        <v>162</v>
      </c>
      <c r="AU261" s="149" t="s">
        <v>82</v>
      </c>
      <c r="AV261" s="12" t="s">
        <v>80</v>
      </c>
      <c r="AW261" s="12" t="s">
        <v>30</v>
      </c>
      <c r="AX261" s="12" t="s">
        <v>73</v>
      </c>
      <c r="AY261" s="149" t="s">
        <v>155</v>
      </c>
    </row>
    <row r="262" spans="2:65" s="13" customFormat="1" ht="10.199999999999999">
      <c r="B262" s="154"/>
      <c r="D262" s="148" t="s">
        <v>162</v>
      </c>
      <c r="E262" s="155" t="s">
        <v>1</v>
      </c>
      <c r="F262" s="156" t="s">
        <v>259</v>
      </c>
      <c r="H262" s="157">
        <v>0.98799999999999999</v>
      </c>
      <c r="I262" s="158"/>
      <c r="L262" s="154"/>
      <c r="M262" s="159"/>
      <c r="T262" s="160"/>
      <c r="AT262" s="155" t="s">
        <v>162</v>
      </c>
      <c r="AU262" s="155" t="s">
        <v>82</v>
      </c>
      <c r="AV262" s="13" t="s">
        <v>82</v>
      </c>
      <c r="AW262" s="13" t="s">
        <v>30</v>
      </c>
      <c r="AX262" s="13" t="s">
        <v>73</v>
      </c>
      <c r="AY262" s="155" t="s">
        <v>155</v>
      </c>
    </row>
    <row r="263" spans="2:65" s="15" customFormat="1" ht="10.199999999999999">
      <c r="B263" s="168"/>
      <c r="D263" s="148" t="s">
        <v>162</v>
      </c>
      <c r="E263" s="169" t="s">
        <v>1</v>
      </c>
      <c r="F263" s="170" t="s">
        <v>170</v>
      </c>
      <c r="H263" s="171">
        <v>5.0869999999999997</v>
      </c>
      <c r="I263" s="172"/>
      <c r="L263" s="168"/>
      <c r="M263" s="173"/>
      <c r="T263" s="174"/>
      <c r="AT263" s="169" t="s">
        <v>162</v>
      </c>
      <c r="AU263" s="169" t="s">
        <v>82</v>
      </c>
      <c r="AV263" s="15" t="s">
        <v>87</v>
      </c>
      <c r="AW263" s="15" t="s">
        <v>30</v>
      </c>
      <c r="AX263" s="15" t="s">
        <v>73</v>
      </c>
      <c r="AY263" s="169" t="s">
        <v>155</v>
      </c>
    </row>
    <row r="264" spans="2:65" s="14" customFormat="1" ht="10.199999999999999">
      <c r="B264" s="161"/>
      <c r="D264" s="148" t="s">
        <v>162</v>
      </c>
      <c r="E264" s="162" t="s">
        <v>1</v>
      </c>
      <c r="F264" s="163" t="s">
        <v>165</v>
      </c>
      <c r="H264" s="164">
        <v>23.466999999999995</v>
      </c>
      <c r="I264" s="165"/>
      <c r="L264" s="161"/>
      <c r="M264" s="166"/>
      <c r="T264" s="167"/>
      <c r="AT264" s="162" t="s">
        <v>162</v>
      </c>
      <c r="AU264" s="162" t="s">
        <v>82</v>
      </c>
      <c r="AV264" s="14" t="s">
        <v>90</v>
      </c>
      <c r="AW264" s="14" t="s">
        <v>30</v>
      </c>
      <c r="AX264" s="14" t="s">
        <v>80</v>
      </c>
      <c r="AY264" s="162" t="s">
        <v>155</v>
      </c>
    </row>
    <row r="265" spans="2:65" s="1" customFormat="1" ht="24.15" customHeight="1">
      <c r="B265" s="32"/>
      <c r="C265" s="175" t="s">
        <v>156</v>
      </c>
      <c r="D265" s="175" t="s">
        <v>260</v>
      </c>
      <c r="E265" s="176" t="s">
        <v>261</v>
      </c>
      <c r="F265" s="177" t="s">
        <v>262</v>
      </c>
      <c r="G265" s="178" t="s">
        <v>213</v>
      </c>
      <c r="H265" s="179">
        <v>257.92500000000001</v>
      </c>
      <c r="I265" s="180"/>
      <c r="J265" s="181">
        <f>ROUND(I265*H265,2)</f>
        <v>0</v>
      </c>
      <c r="K265" s="182"/>
      <c r="L265" s="183"/>
      <c r="M265" s="184" t="s">
        <v>1</v>
      </c>
      <c r="N265" s="185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198</v>
      </c>
      <c r="AT265" s="145" t="s">
        <v>260</v>
      </c>
      <c r="AU265" s="145" t="s">
        <v>82</v>
      </c>
      <c r="AY265" s="17" t="s">
        <v>155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7" t="s">
        <v>80</v>
      </c>
      <c r="BK265" s="146">
        <f>ROUND(I265*H265,2)</f>
        <v>0</v>
      </c>
      <c r="BL265" s="17" t="s">
        <v>90</v>
      </c>
      <c r="BM265" s="145" t="s">
        <v>263</v>
      </c>
    </row>
    <row r="266" spans="2:65" s="12" customFormat="1" ht="10.199999999999999">
      <c r="B266" s="147"/>
      <c r="D266" s="148" t="s">
        <v>162</v>
      </c>
      <c r="E266" s="149" t="s">
        <v>1</v>
      </c>
      <c r="F266" s="150" t="s">
        <v>264</v>
      </c>
      <c r="H266" s="149" t="s">
        <v>1</v>
      </c>
      <c r="I266" s="151"/>
      <c r="L266" s="147"/>
      <c r="M266" s="152"/>
      <c r="T266" s="153"/>
      <c r="AT266" s="149" t="s">
        <v>162</v>
      </c>
      <c r="AU266" s="149" t="s">
        <v>82</v>
      </c>
      <c r="AV266" s="12" t="s">
        <v>80</v>
      </c>
      <c r="AW266" s="12" t="s">
        <v>30</v>
      </c>
      <c r="AX266" s="12" t="s">
        <v>73</v>
      </c>
      <c r="AY266" s="149" t="s">
        <v>155</v>
      </c>
    </row>
    <row r="267" spans="2:65" s="13" customFormat="1" ht="10.199999999999999">
      <c r="B267" s="154"/>
      <c r="D267" s="148" t="s">
        <v>162</v>
      </c>
      <c r="E267" s="155" t="s">
        <v>1</v>
      </c>
      <c r="F267" s="156" t="s">
        <v>265</v>
      </c>
      <c r="H267" s="157">
        <v>257.92500000000001</v>
      </c>
      <c r="I267" s="158"/>
      <c r="L267" s="154"/>
      <c r="M267" s="159"/>
      <c r="T267" s="160"/>
      <c r="AT267" s="155" t="s">
        <v>162</v>
      </c>
      <c r="AU267" s="155" t="s">
        <v>82</v>
      </c>
      <c r="AV267" s="13" t="s">
        <v>82</v>
      </c>
      <c r="AW267" s="13" t="s">
        <v>30</v>
      </c>
      <c r="AX267" s="13" t="s">
        <v>73</v>
      </c>
      <c r="AY267" s="155" t="s">
        <v>155</v>
      </c>
    </row>
    <row r="268" spans="2:65" s="14" customFormat="1" ht="10.199999999999999">
      <c r="B268" s="161"/>
      <c r="D268" s="148" t="s">
        <v>162</v>
      </c>
      <c r="E268" s="162" t="s">
        <v>1</v>
      </c>
      <c r="F268" s="163" t="s">
        <v>165</v>
      </c>
      <c r="H268" s="164">
        <v>257.92500000000001</v>
      </c>
      <c r="I268" s="165"/>
      <c r="L268" s="161"/>
      <c r="M268" s="166"/>
      <c r="T268" s="167"/>
      <c r="AT268" s="162" t="s">
        <v>162</v>
      </c>
      <c r="AU268" s="162" t="s">
        <v>82</v>
      </c>
      <c r="AV268" s="14" t="s">
        <v>90</v>
      </c>
      <c r="AW268" s="14" t="s">
        <v>30</v>
      </c>
      <c r="AX268" s="14" t="s">
        <v>80</v>
      </c>
      <c r="AY268" s="162" t="s">
        <v>155</v>
      </c>
    </row>
    <row r="269" spans="2:65" s="1" customFormat="1" ht="24.15" customHeight="1">
      <c r="B269" s="32"/>
      <c r="C269" s="133" t="s">
        <v>266</v>
      </c>
      <c r="D269" s="133" t="s">
        <v>158</v>
      </c>
      <c r="E269" s="134" t="s">
        <v>267</v>
      </c>
      <c r="F269" s="135" t="s">
        <v>268</v>
      </c>
      <c r="G269" s="136" t="s">
        <v>161</v>
      </c>
      <c r="H269" s="137">
        <v>3.028</v>
      </c>
      <c r="I269" s="138"/>
      <c r="J269" s="139">
        <f>ROUND(I269*H269,2)</f>
        <v>0</v>
      </c>
      <c r="K269" s="140"/>
      <c r="L269" s="32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90</v>
      </c>
      <c r="AT269" s="145" t="s">
        <v>158</v>
      </c>
      <c r="AU269" s="145" t="s">
        <v>82</v>
      </c>
      <c r="AY269" s="17" t="s">
        <v>155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7" t="s">
        <v>80</v>
      </c>
      <c r="BK269" s="146">
        <f>ROUND(I269*H269,2)</f>
        <v>0</v>
      </c>
      <c r="BL269" s="17" t="s">
        <v>90</v>
      </c>
      <c r="BM269" s="145" t="s">
        <v>269</v>
      </c>
    </row>
    <row r="270" spans="2:65" s="12" customFormat="1" ht="10.199999999999999">
      <c r="B270" s="147"/>
      <c r="D270" s="148" t="s">
        <v>162</v>
      </c>
      <c r="E270" s="149" t="s">
        <v>1</v>
      </c>
      <c r="F270" s="150" t="s">
        <v>270</v>
      </c>
      <c r="H270" s="149" t="s">
        <v>1</v>
      </c>
      <c r="I270" s="151"/>
      <c r="L270" s="147"/>
      <c r="M270" s="152"/>
      <c r="T270" s="153"/>
      <c r="AT270" s="149" t="s">
        <v>162</v>
      </c>
      <c r="AU270" s="149" t="s">
        <v>82</v>
      </c>
      <c r="AV270" s="12" t="s">
        <v>80</v>
      </c>
      <c r="AW270" s="12" t="s">
        <v>30</v>
      </c>
      <c r="AX270" s="12" t="s">
        <v>73</v>
      </c>
      <c r="AY270" s="149" t="s">
        <v>155</v>
      </c>
    </row>
    <row r="271" spans="2:65" s="13" customFormat="1" ht="10.199999999999999">
      <c r="B271" s="154"/>
      <c r="D271" s="148" t="s">
        <v>162</v>
      </c>
      <c r="E271" s="155" t="s">
        <v>1</v>
      </c>
      <c r="F271" s="156" t="s">
        <v>271</v>
      </c>
      <c r="H271" s="157">
        <v>1.8859999999999999</v>
      </c>
      <c r="I271" s="158"/>
      <c r="L271" s="154"/>
      <c r="M271" s="159"/>
      <c r="T271" s="160"/>
      <c r="AT271" s="155" t="s">
        <v>162</v>
      </c>
      <c r="AU271" s="155" t="s">
        <v>82</v>
      </c>
      <c r="AV271" s="13" t="s">
        <v>82</v>
      </c>
      <c r="AW271" s="13" t="s">
        <v>30</v>
      </c>
      <c r="AX271" s="13" t="s">
        <v>73</v>
      </c>
      <c r="AY271" s="155" t="s">
        <v>155</v>
      </c>
    </row>
    <row r="272" spans="2:65" s="13" customFormat="1" ht="10.199999999999999">
      <c r="B272" s="154"/>
      <c r="D272" s="148" t="s">
        <v>162</v>
      </c>
      <c r="E272" s="155" t="s">
        <v>1</v>
      </c>
      <c r="F272" s="156" t="s">
        <v>272</v>
      </c>
      <c r="H272" s="157">
        <v>0.42399999999999999</v>
      </c>
      <c r="I272" s="158"/>
      <c r="L272" s="154"/>
      <c r="M272" s="159"/>
      <c r="T272" s="160"/>
      <c r="AT272" s="155" t="s">
        <v>162</v>
      </c>
      <c r="AU272" s="155" t="s">
        <v>82</v>
      </c>
      <c r="AV272" s="13" t="s">
        <v>82</v>
      </c>
      <c r="AW272" s="13" t="s">
        <v>30</v>
      </c>
      <c r="AX272" s="13" t="s">
        <v>73</v>
      </c>
      <c r="AY272" s="155" t="s">
        <v>155</v>
      </c>
    </row>
    <row r="273" spans="2:65" s="12" customFormat="1" ht="10.199999999999999">
      <c r="B273" s="147"/>
      <c r="D273" s="148" t="s">
        <v>162</v>
      </c>
      <c r="E273" s="149" t="s">
        <v>1</v>
      </c>
      <c r="F273" s="150" t="s">
        <v>273</v>
      </c>
      <c r="H273" s="149" t="s">
        <v>1</v>
      </c>
      <c r="I273" s="151"/>
      <c r="L273" s="147"/>
      <c r="M273" s="152"/>
      <c r="T273" s="153"/>
      <c r="AT273" s="149" t="s">
        <v>162</v>
      </c>
      <c r="AU273" s="149" t="s">
        <v>82</v>
      </c>
      <c r="AV273" s="12" t="s">
        <v>80</v>
      </c>
      <c r="AW273" s="12" t="s">
        <v>30</v>
      </c>
      <c r="AX273" s="12" t="s">
        <v>73</v>
      </c>
      <c r="AY273" s="149" t="s">
        <v>155</v>
      </c>
    </row>
    <row r="274" spans="2:65" s="12" customFormat="1" ht="10.199999999999999">
      <c r="B274" s="147"/>
      <c r="D274" s="148" t="s">
        <v>162</v>
      </c>
      <c r="E274" s="149" t="s">
        <v>1</v>
      </c>
      <c r="F274" s="150" t="s">
        <v>274</v>
      </c>
      <c r="H274" s="149" t="s">
        <v>1</v>
      </c>
      <c r="I274" s="151"/>
      <c r="L274" s="147"/>
      <c r="M274" s="152"/>
      <c r="T274" s="153"/>
      <c r="AT274" s="149" t="s">
        <v>162</v>
      </c>
      <c r="AU274" s="149" t="s">
        <v>82</v>
      </c>
      <c r="AV274" s="12" t="s">
        <v>80</v>
      </c>
      <c r="AW274" s="12" t="s">
        <v>30</v>
      </c>
      <c r="AX274" s="12" t="s">
        <v>73</v>
      </c>
      <c r="AY274" s="149" t="s">
        <v>155</v>
      </c>
    </row>
    <row r="275" spans="2:65" s="13" customFormat="1" ht="10.199999999999999">
      <c r="B275" s="154"/>
      <c r="D275" s="148" t="s">
        <v>162</v>
      </c>
      <c r="E275" s="155" t="s">
        <v>1</v>
      </c>
      <c r="F275" s="156" t="s">
        <v>275</v>
      </c>
      <c r="H275" s="157">
        <v>0.64600000000000002</v>
      </c>
      <c r="I275" s="158"/>
      <c r="L275" s="154"/>
      <c r="M275" s="159"/>
      <c r="T275" s="160"/>
      <c r="AT275" s="155" t="s">
        <v>162</v>
      </c>
      <c r="AU275" s="155" t="s">
        <v>82</v>
      </c>
      <c r="AV275" s="13" t="s">
        <v>82</v>
      </c>
      <c r="AW275" s="13" t="s">
        <v>30</v>
      </c>
      <c r="AX275" s="13" t="s">
        <v>73</v>
      </c>
      <c r="AY275" s="155" t="s">
        <v>155</v>
      </c>
    </row>
    <row r="276" spans="2:65" s="12" customFormat="1" ht="10.199999999999999">
      <c r="B276" s="147"/>
      <c r="D276" s="148" t="s">
        <v>162</v>
      </c>
      <c r="E276" s="149" t="s">
        <v>1</v>
      </c>
      <c r="F276" s="150" t="s">
        <v>276</v>
      </c>
      <c r="H276" s="149" t="s">
        <v>1</v>
      </c>
      <c r="I276" s="151"/>
      <c r="L276" s="147"/>
      <c r="M276" s="152"/>
      <c r="T276" s="153"/>
      <c r="AT276" s="149" t="s">
        <v>162</v>
      </c>
      <c r="AU276" s="149" t="s">
        <v>82</v>
      </c>
      <c r="AV276" s="12" t="s">
        <v>80</v>
      </c>
      <c r="AW276" s="12" t="s">
        <v>30</v>
      </c>
      <c r="AX276" s="12" t="s">
        <v>73</v>
      </c>
      <c r="AY276" s="149" t="s">
        <v>155</v>
      </c>
    </row>
    <row r="277" spans="2:65" s="12" customFormat="1" ht="10.199999999999999">
      <c r="B277" s="147"/>
      <c r="D277" s="148" t="s">
        <v>162</v>
      </c>
      <c r="E277" s="149" t="s">
        <v>1</v>
      </c>
      <c r="F277" s="150" t="s">
        <v>277</v>
      </c>
      <c r="H277" s="149" t="s">
        <v>1</v>
      </c>
      <c r="I277" s="151"/>
      <c r="L277" s="147"/>
      <c r="M277" s="152"/>
      <c r="T277" s="153"/>
      <c r="AT277" s="149" t="s">
        <v>162</v>
      </c>
      <c r="AU277" s="149" t="s">
        <v>82</v>
      </c>
      <c r="AV277" s="12" t="s">
        <v>80</v>
      </c>
      <c r="AW277" s="12" t="s">
        <v>30</v>
      </c>
      <c r="AX277" s="12" t="s">
        <v>73</v>
      </c>
      <c r="AY277" s="149" t="s">
        <v>155</v>
      </c>
    </row>
    <row r="278" spans="2:65" s="13" customFormat="1" ht="10.199999999999999">
      <c r="B278" s="154"/>
      <c r="D278" s="148" t="s">
        <v>162</v>
      </c>
      <c r="E278" s="155" t="s">
        <v>1</v>
      </c>
      <c r="F278" s="156" t="s">
        <v>278</v>
      </c>
      <c r="H278" s="157">
        <v>3.5999999999999997E-2</v>
      </c>
      <c r="I278" s="158"/>
      <c r="L278" s="154"/>
      <c r="M278" s="159"/>
      <c r="T278" s="160"/>
      <c r="AT278" s="155" t="s">
        <v>162</v>
      </c>
      <c r="AU278" s="155" t="s">
        <v>82</v>
      </c>
      <c r="AV278" s="13" t="s">
        <v>82</v>
      </c>
      <c r="AW278" s="13" t="s">
        <v>30</v>
      </c>
      <c r="AX278" s="13" t="s">
        <v>73</v>
      </c>
      <c r="AY278" s="155" t="s">
        <v>155</v>
      </c>
    </row>
    <row r="279" spans="2:65" s="12" customFormat="1" ht="10.199999999999999">
      <c r="B279" s="147"/>
      <c r="D279" s="148" t="s">
        <v>162</v>
      </c>
      <c r="E279" s="149" t="s">
        <v>1</v>
      </c>
      <c r="F279" s="150" t="s">
        <v>279</v>
      </c>
      <c r="H279" s="149" t="s">
        <v>1</v>
      </c>
      <c r="I279" s="151"/>
      <c r="L279" s="147"/>
      <c r="M279" s="152"/>
      <c r="T279" s="153"/>
      <c r="AT279" s="149" t="s">
        <v>162</v>
      </c>
      <c r="AU279" s="149" t="s">
        <v>82</v>
      </c>
      <c r="AV279" s="12" t="s">
        <v>80</v>
      </c>
      <c r="AW279" s="12" t="s">
        <v>30</v>
      </c>
      <c r="AX279" s="12" t="s">
        <v>73</v>
      </c>
      <c r="AY279" s="149" t="s">
        <v>155</v>
      </c>
    </row>
    <row r="280" spans="2:65" s="12" customFormat="1" ht="10.199999999999999">
      <c r="B280" s="147"/>
      <c r="D280" s="148" t="s">
        <v>162</v>
      </c>
      <c r="E280" s="149" t="s">
        <v>1</v>
      </c>
      <c r="F280" s="150" t="s">
        <v>280</v>
      </c>
      <c r="H280" s="149" t="s">
        <v>1</v>
      </c>
      <c r="I280" s="151"/>
      <c r="L280" s="147"/>
      <c r="M280" s="152"/>
      <c r="T280" s="153"/>
      <c r="AT280" s="149" t="s">
        <v>162</v>
      </c>
      <c r="AU280" s="149" t="s">
        <v>82</v>
      </c>
      <c r="AV280" s="12" t="s">
        <v>80</v>
      </c>
      <c r="AW280" s="12" t="s">
        <v>30</v>
      </c>
      <c r="AX280" s="12" t="s">
        <v>73</v>
      </c>
      <c r="AY280" s="149" t="s">
        <v>155</v>
      </c>
    </row>
    <row r="281" spans="2:65" s="13" customFormat="1" ht="10.199999999999999">
      <c r="B281" s="154"/>
      <c r="D281" s="148" t="s">
        <v>162</v>
      </c>
      <c r="E281" s="155" t="s">
        <v>1</v>
      </c>
      <c r="F281" s="156" t="s">
        <v>281</v>
      </c>
      <c r="H281" s="157">
        <v>3.5999999999999997E-2</v>
      </c>
      <c r="I281" s="158"/>
      <c r="L281" s="154"/>
      <c r="M281" s="159"/>
      <c r="T281" s="160"/>
      <c r="AT281" s="155" t="s">
        <v>162</v>
      </c>
      <c r="AU281" s="155" t="s">
        <v>82</v>
      </c>
      <c r="AV281" s="13" t="s">
        <v>82</v>
      </c>
      <c r="AW281" s="13" t="s">
        <v>30</v>
      </c>
      <c r="AX281" s="13" t="s">
        <v>73</v>
      </c>
      <c r="AY281" s="155" t="s">
        <v>155</v>
      </c>
    </row>
    <row r="282" spans="2:65" s="14" customFormat="1" ht="10.199999999999999">
      <c r="B282" s="161"/>
      <c r="D282" s="148" t="s">
        <v>162</v>
      </c>
      <c r="E282" s="162" t="s">
        <v>1</v>
      </c>
      <c r="F282" s="163" t="s">
        <v>165</v>
      </c>
      <c r="H282" s="164">
        <v>3.028</v>
      </c>
      <c r="I282" s="165"/>
      <c r="L282" s="161"/>
      <c r="M282" s="166"/>
      <c r="T282" s="167"/>
      <c r="AT282" s="162" t="s">
        <v>162</v>
      </c>
      <c r="AU282" s="162" t="s">
        <v>82</v>
      </c>
      <c r="AV282" s="14" t="s">
        <v>90</v>
      </c>
      <c r="AW282" s="14" t="s">
        <v>30</v>
      </c>
      <c r="AX282" s="14" t="s">
        <v>80</v>
      </c>
      <c r="AY282" s="162" t="s">
        <v>155</v>
      </c>
    </row>
    <row r="283" spans="2:65" s="1" customFormat="1" ht="37.799999999999997" customHeight="1">
      <c r="B283" s="32"/>
      <c r="C283" s="133" t="s">
        <v>214</v>
      </c>
      <c r="D283" s="133" t="s">
        <v>158</v>
      </c>
      <c r="E283" s="134" t="s">
        <v>282</v>
      </c>
      <c r="F283" s="135" t="s">
        <v>283</v>
      </c>
      <c r="G283" s="136" t="s">
        <v>161</v>
      </c>
      <c r="H283" s="137">
        <v>43.726999999999997</v>
      </c>
      <c r="I283" s="138"/>
      <c r="J283" s="139">
        <f>ROUND(I283*H283,2)</f>
        <v>0</v>
      </c>
      <c r="K283" s="140"/>
      <c r="L283" s="32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90</v>
      </c>
      <c r="AT283" s="145" t="s">
        <v>158</v>
      </c>
      <c r="AU283" s="145" t="s">
        <v>82</v>
      </c>
      <c r="AY283" s="17" t="s">
        <v>155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7" t="s">
        <v>80</v>
      </c>
      <c r="BK283" s="146">
        <f>ROUND(I283*H283,2)</f>
        <v>0</v>
      </c>
      <c r="BL283" s="17" t="s">
        <v>90</v>
      </c>
      <c r="BM283" s="145" t="s">
        <v>284</v>
      </c>
    </row>
    <row r="284" spans="2:65" s="12" customFormat="1" ht="10.199999999999999">
      <c r="B284" s="147"/>
      <c r="D284" s="148" t="s">
        <v>162</v>
      </c>
      <c r="E284" s="149" t="s">
        <v>1</v>
      </c>
      <c r="F284" s="150" t="s">
        <v>285</v>
      </c>
      <c r="H284" s="149" t="s">
        <v>1</v>
      </c>
      <c r="I284" s="151"/>
      <c r="L284" s="147"/>
      <c r="M284" s="152"/>
      <c r="T284" s="153"/>
      <c r="AT284" s="149" t="s">
        <v>162</v>
      </c>
      <c r="AU284" s="149" t="s">
        <v>82</v>
      </c>
      <c r="AV284" s="12" t="s">
        <v>80</v>
      </c>
      <c r="AW284" s="12" t="s">
        <v>30</v>
      </c>
      <c r="AX284" s="12" t="s">
        <v>73</v>
      </c>
      <c r="AY284" s="149" t="s">
        <v>155</v>
      </c>
    </row>
    <row r="285" spans="2:65" s="12" customFormat="1" ht="10.199999999999999">
      <c r="B285" s="147"/>
      <c r="D285" s="148" t="s">
        <v>162</v>
      </c>
      <c r="E285" s="149" t="s">
        <v>1</v>
      </c>
      <c r="F285" s="150" t="s">
        <v>177</v>
      </c>
      <c r="H285" s="149" t="s">
        <v>1</v>
      </c>
      <c r="I285" s="151"/>
      <c r="L285" s="147"/>
      <c r="M285" s="152"/>
      <c r="T285" s="153"/>
      <c r="AT285" s="149" t="s">
        <v>162</v>
      </c>
      <c r="AU285" s="149" t="s">
        <v>82</v>
      </c>
      <c r="AV285" s="12" t="s">
        <v>80</v>
      </c>
      <c r="AW285" s="12" t="s">
        <v>30</v>
      </c>
      <c r="AX285" s="12" t="s">
        <v>73</v>
      </c>
      <c r="AY285" s="149" t="s">
        <v>155</v>
      </c>
    </row>
    <row r="286" spans="2:65" s="12" customFormat="1" ht="10.199999999999999">
      <c r="B286" s="147"/>
      <c r="D286" s="148" t="s">
        <v>162</v>
      </c>
      <c r="E286" s="149" t="s">
        <v>1</v>
      </c>
      <c r="F286" s="150" t="s">
        <v>231</v>
      </c>
      <c r="H286" s="149" t="s">
        <v>1</v>
      </c>
      <c r="I286" s="151"/>
      <c r="L286" s="147"/>
      <c r="M286" s="152"/>
      <c r="T286" s="153"/>
      <c r="AT286" s="149" t="s">
        <v>162</v>
      </c>
      <c r="AU286" s="149" t="s">
        <v>82</v>
      </c>
      <c r="AV286" s="12" t="s">
        <v>80</v>
      </c>
      <c r="AW286" s="12" t="s">
        <v>30</v>
      </c>
      <c r="AX286" s="12" t="s">
        <v>73</v>
      </c>
      <c r="AY286" s="149" t="s">
        <v>155</v>
      </c>
    </row>
    <row r="287" spans="2:65" s="13" customFormat="1" ht="10.199999999999999">
      <c r="B287" s="154"/>
      <c r="D287" s="148" t="s">
        <v>162</v>
      </c>
      <c r="E287" s="155" t="s">
        <v>1</v>
      </c>
      <c r="F287" s="156" t="s">
        <v>179</v>
      </c>
      <c r="H287" s="157">
        <v>5.3840000000000003</v>
      </c>
      <c r="I287" s="158"/>
      <c r="L287" s="154"/>
      <c r="M287" s="159"/>
      <c r="T287" s="160"/>
      <c r="AT287" s="155" t="s">
        <v>162</v>
      </c>
      <c r="AU287" s="155" t="s">
        <v>82</v>
      </c>
      <c r="AV287" s="13" t="s">
        <v>82</v>
      </c>
      <c r="AW287" s="13" t="s">
        <v>30</v>
      </c>
      <c r="AX287" s="13" t="s">
        <v>73</v>
      </c>
      <c r="AY287" s="155" t="s">
        <v>155</v>
      </c>
    </row>
    <row r="288" spans="2:65" s="12" customFormat="1" ht="10.199999999999999">
      <c r="B288" s="147"/>
      <c r="D288" s="148" t="s">
        <v>162</v>
      </c>
      <c r="E288" s="149" t="s">
        <v>1</v>
      </c>
      <c r="F288" s="150" t="s">
        <v>233</v>
      </c>
      <c r="H288" s="149" t="s">
        <v>1</v>
      </c>
      <c r="I288" s="151"/>
      <c r="L288" s="147"/>
      <c r="M288" s="152"/>
      <c r="T288" s="153"/>
      <c r="AT288" s="149" t="s">
        <v>162</v>
      </c>
      <c r="AU288" s="149" t="s">
        <v>82</v>
      </c>
      <c r="AV288" s="12" t="s">
        <v>80</v>
      </c>
      <c r="AW288" s="12" t="s">
        <v>30</v>
      </c>
      <c r="AX288" s="12" t="s">
        <v>73</v>
      </c>
      <c r="AY288" s="149" t="s">
        <v>155</v>
      </c>
    </row>
    <row r="289" spans="2:65" s="13" customFormat="1" ht="10.199999999999999">
      <c r="B289" s="154"/>
      <c r="D289" s="148" t="s">
        <v>162</v>
      </c>
      <c r="E289" s="155" t="s">
        <v>1</v>
      </c>
      <c r="F289" s="156" t="s">
        <v>181</v>
      </c>
      <c r="H289" s="157">
        <v>3.8250000000000002</v>
      </c>
      <c r="I289" s="158"/>
      <c r="L289" s="154"/>
      <c r="M289" s="159"/>
      <c r="T289" s="160"/>
      <c r="AT289" s="155" t="s">
        <v>162</v>
      </c>
      <c r="AU289" s="155" t="s">
        <v>82</v>
      </c>
      <c r="AV289" s="13" t="s">
        <v>82</v>
      </c>
      <c r="AW289" s="13" t="s">
        <v>30</v>
      </c>
      <c r="AX289" s="13" t="s">
        <v>73</v>
      </c>
      <c r="AY289" s="155" t="s">
        <v>155</v>
      </c>
    </row>
    <row r="290" spans="2:65" s="12" customFormat="1" ht="10.199999999999999">
      <c r="B290" s="147"/>
      <c r="D290" s="148" t="s">
        <v>162</v>
      </c>
      <c r="E290" s="149" t="s">
        <v>1</v>
      </c>
      <c r="F290" s="150" t="s">
        <v>182</v>
      </c>
      <c r="H290" s="149" t="s">
        <v>1</v>
      </c>
      <c r="I290" s="151"/>
      <c r="L290" s="147"/>
      <c r="M290" s="152"/>
      <c r="T290" s="153"/>
      <c r="AT290" s="149" t="s">
        <v>162</v>
      </c>
      <c r="AU290" s="149" t="s">
        <v>82</v>
      </c>
      <c r="AV290" s="12" t="s">
        <v>80</v>
      </c>
      <c r="AW290" s="12" t="s">
        <v>30</v>
      </c>
      <c r="AX290" s="12" t="s">
        <v>73</v>
      </c>
      <c r="AY290" s="149" t="s">
        <v>155</v>
      </c>
    </row>
    <row r="291" spans="2:65" s="13" customFormat="1" ht="10.199999999999999">
      <c r="B291" s="154"/>
      <c r="D291" s="148" t="s">
        <v>162</v>
      </c>
      <c r="E291" s="155" t="s">
        <v>1</v>
      </c>
      <c r="F291" s="156" t="s">
        <v>183</v>
      </c>
      <c r="H291" s="157">
        <v>0.63</v>
      </c>
      <c r="I291" s="158"/>
      <c r="L291" s="154"/>
      <c r="M291" s="159"/>
      <c r="T291" s="160"/>
      <c r="AT291" s="155" t="s">
        <v>162</v>
      </c>
      <c r="AU291" s="155" t="s">
        <v>82</v>
      </c>
      <c r="AV291" s="13" t="s">
        <v>82</v>
      </c>
      <c r="AW291" s="13" t="s">
        <v>30</v>
      </c>
      <c r="AX291" s="13" t="s">
        <v>73</v>
      </c>
      <c r="AY291" s="155" t="s">
        <v>155</v>
      </c>
    </row>
    <row r="292" spans="2:65" s="12" customFormat="1" ht="10.199999999999999">
      <c r="B292" s="147"/>
      <c r="D292" s="148" t="s">
        <v>162</v>
      </c>
      <c r="E292" s="149" t="s">
        <v>1</v>
      </c>
      <c r="F292" s="150" t="s">
        <v>184</v>
      </c>
      <c r="H292" s="149" t="s">
        <v>1</v>
      </c>
      <c r="I292" s="151"/>
      <c r="L292" s="147"/>
      <c r="M292" s="152"/>
      <c r="T292" s="153"/>
      <c r="AT292" s="149" t="s">
        <v>162</v>
      </c>
      <c r="AU292" s="149" t="s">
        <v>82</v>
      </c>
      <c r="AV292" s="12" t="s">
        <v>80</v>
      </c>
      <c r="AW292" s="12" t="s">
        <v>30</v>
      </c>
      <c r="AX292" s="12" t="s">
        <v>73</v>
      </c>
      <c r="AY292" s="149" t="s">
        <v>155</v>
      </c>
    </row>
    <row r="293" spans="2:65" s="13" customFormat="1" ht="10.199999999999999">
      <c r="B293" s="154"/>
      <c r="D293" s="148" t="s">
        <v>162</v>
      </c>
      <c r="E293" s="155" t="s">
        <v>1</v>
      </c>
      <c r="F293" s="156" t="s">
        <v>185</v>
      </c>
      <c r="H293" s="157">
        <v>3.3359999999999999</v>
      </c>
      <c r="I293" s="158"/>
      <c r="L293" s="154"/>
      <c r="M293" s="159"/>
      <c r="T293" s="160"/>
      <c r="AT293" s="155" t="s">
        <v>162</v>
      </c>
      <c r="AU293" s="155" t="s">
        <v>82</v>
      </c>
      <c r="AV293" s="13" t="s">
        <v>82</v>
      </c>
      <c r="AW293" s="13" t="s">
        <v>30</v>
      </c>
      <c r="AX293" s="13" t="s">
        <v>73</v>
      </c>
      <c r="AY293" s="155" t="s">
        <v>155</v>
      </c>
    </row>
    <row r="294" spans="2:65" s="13" customFormat="1" ht="10.199999999999999">
      <c r="B294" s="154"/>
      <c r="D294" s="148" t="s">
        <v>162</v>
      </c>
      <c r="E294" s="155" t="s">
        <v>1</v>
      </c>
      <c r="F294" s="156" t="s">
        <v>286</v>
      </c>
      <c r="H294" s="157">
        <v>5.0839999999999996</v>
      </c>
      <c r="I294" s="158"/>
      <c r="L294" s="154"/>
      <c r="M294" s="159"/>
      <c r="T294" s="160"/>
      <c r="AT294" s="155" t="s">
        <v>162</v>
      </c>
      <c r="AU294" s="155" t="s">
        <v>82</v>
      </c>
      <c r="AV294" s="13" t="s">
        <v>82</v>
      </c>
      <c r="AW294" s="13" t="s">
        <v>30</v>
      </c>
      <c r="AX294" s="13" t="s">
        <v>73</v>
      </c>
      <c r="AY294" s="155" t="s">
        <v>155</v>
      </c>
    </row>
    <row r="295" spans="2:65" s="13" customFormat="1" ht="10.199999999999999">
      <c r="B295" s="154"/>
      <c r="D295" s="148" t="s">
        <v>162</v>
      </c>
      <c r="E295" s="155" t="s">
        <v>1</v>
      </c>
      <c r="F295" s="156" t="s">
        <v>287</v>
      </c>
      <c r="H295" s="157">
        <v>3.57</v>
      </c>
      <c r="I295" s="158"/>
      <c r="L295" s="154"/>
      <c r="M295" s="159"/>
      <c r="T295" s="160"/>
      <c r="AT295" s="155" t="s">
        <v>162</v>
      </c>
      <c r="AU295" s="155" t="s">
        <v>82</v>
      </c>
      <c r="AV295" s="13" t="s">
        <v>82</v>
      </c>
      <c r="AW295" s="13" t="s">
        <v>30</v>
      </c>
      <c r="AX295" s="13" t="s">
        <v>73</v>
      </c>
      <c r="AY295" s="155" t="s">
        <v>155</v>
      </c>
    </row>
    <row r="296" spans="2:65" s="12" customFormat="1" ht="10.199999999999999">
      <c r="B296" s="147"/>
      <c r="D296" s="148" t="s">
        <v>162</v>
      </c>
      <c r="E296" s="149" t="s">
        <v>1</v>
      </c>
      <c r="F296" s="150" t="s">
        <v>288</v>
      </c>
      <c r="H296" s="149" t="s">
        <v>1</v>
      </c>
      <c r="I296" s="151"/>
      <c r="L296" s="147"/>
      <c r="M296" s="152"/>
      <c r="T296" s="153"/>
      <c r="AT296" s="149" t="s">
        <v>162</v>
      </c>
      <c r="AU296" s="149" t="s">
        <v>82</v>
      </c>
      <c r="AV296" s="12" t="s">
        <v>80</v>
      </c>
      <c r="AW296" s="12" t="s">
        <v>30</v>
      </c>
      <c r="AX296" s="12" t="s">
        <v>73</v>
      </c>
      <c r="AY296" s="149" t="s">
        <v>155</v>
      </c>
    </row>
    <row r="297" spans="2:65" s="13" customFormat="1" ht="10.199999999999999">
      <c r="B297" s="154"/>
      <c r="D297" s="148" t="s">
        <v>162</v>
      </c>
      <c r="E297" s="155" t="s">
        <v>1</v>
      </c>
      <c r="F297" s="156" t="s">
        <v>289</v>
      </c>
      <c r="H297" s="157">
        <v>14.37</v>
      </c>
      <c r="I297" s="158"/>
      <c r="L297" s="154"/>
      <c r="M297" s="159"/>
      <c r="T297" s="160"/>
      <c r="AT297" s="155" t="s">
        <v>162</v>
      </c>
      <c r="AU297" s="155" t="s">
        <v>82</v>
      </c>
      <c r="AV297" s="13" t="s">
        <v>82</v>
      </c>
      <c r="AW297" s="13" t="s">
        <v>30</v>
      </c>
      <c r="AX297" s="13" t="s">
        <v>73</v>
      </c>
      <c r="AY297" s="155" t="s">
        <v>155</v>
      </c>
    </row>
    <row r="298" spans="2:65" s="13" customFormat="1" ht="10.199999999999999">
      <c r="B298" s="154"/>
      <c r="D298" s="148" t="s">
        <v>162</v>
      </c>
      <c r="E298" s="155" t="s">
        <v>1</v>
      </c>
      <c r="F298" s="156" t="s">
        <v>290</v>
      </c>
      <c r="H298" s="157">
        <v>3.7519999999999998</v>
      </c>
      <c r="I298" s="158"/>
      <c r="L298" s="154"/>
      <c r="M298" s="159"/>
      <c r="T298" s="160"/>
      <c r="AT298" s="155" t="s">
        <v>162</v>
      </c>
      <c r="AU298" s="155" t="s">
        <v>82</v>
      </c>
      <c r="AV298" s="13" t="s">
        <v>82</v>
      </c>
      <c r="AW298" s="13" t="s">
        <v>30</v>
      </c>
      <c r="AX298" s="13" t="s">
        <v>73</v>
      </c>
      <c r="AY298" s="155" t="s">
        <v>155</v>
      </c>
    </row>
    <row r="299" spans="2:65" s="13" customFormat="1" ht="10.199999999999999">
      <c r="B299" s="154"/>
      <c r="D299" s="148" t="s">
        <v>162</v>
      </c>
      <c r="E299" s="155" t="s">
        <v>1</v>
      </c>
      <c r="F299" s="156" t="s">
        <v>291</v>
      </c>
      <c r="H299" s="157">
        <v>3.7759999999999998</v>
      </c>
      <c r="I299" s="158"/>
      <c r="L299" s="154"/>
      <c r="M299" s="159"/>
      <c r="T299" s="160"/>
      <c r="AT299" s="155" t="s">
        <v>162</v>
      </c>
      <c r="AU299" s="155" t="s">
        <v>82</v>
      </c>
      <c r="AV299" s="13" t="s">
        <v>82</v>
      </c>
      <c r="AW299" s="13" t="s">
        <v>30</v>
      </c>
      <c r="AX299" s="13" t="s">
        <v>73</v>
      </c>
      <c r="AY299" s="155" t="s">
        <v>155</v>
      </c>
    </row>
    <row r="300" spans="2:65" s="14" customFormat="1" ht="10.199999999999999">
      <c r="B300" s="161"/>
      <c r="D300" s="148" t="s">
        <v>162</v>
      </c>
      <c r="E300" s="162" t="s">
        <v>1</v>
      </c>
      <c r="F300" s="163" t="s">
        <v>165</v>
      </c>
      <c r="H300" s="164">
        <v>43.727000000000004</v>
      </c>
      <c r="I300" s="165"/>
      <c r="L300" s="161"/>
      <c r="M300" s="166"/>
      <c r="T300" s="167"/>
      <c r="AT300" s="162" t="s">
        <v>162</v>
      </c>
      <c r="AU300" s="162" t="s">
        <v>82</v>
      </c>
      <c r="AV300" s="14" t="s">
        <v>90</v>
      </c>
      <c r="AW300" s="14" t="s">
        <v>30</v>
      </c>
      <c r="AX300" s="14" t="s">
        <v>80</v>
      </c>
      <c r="AY300" s="162" t="s">
        <v>155</v>
      </c>
    </row>
    <row r="301" spans="2:65" s="1" customFormat="1" ht="24.15" customHeight="1">
      <c r="B301" s="32"/>
      <c r="C301" s="133" t="s">
        <v>292</v>
      </c>
      <c r="D301" s="133" t="s">
        <v>158</v>
      </c>
      <c r="E301" s="134" t="s">
        <v>293</v>
      </c>
      <c r="F301" s="135" t="s">
        <v>294</v>
      </c>
      <c r="G301" s="136" t="s">
        <v>161</v>
      </c>
      <c r="H301" s="137">
        <v>3.76</v>
      </c>
      <c r="I301" s="138"/>
      <c r="J301" s="139">
        <f>ROUND(I301*H301,2)</f>
        <v>0</v>
      </c>
      <c r="K301" s="140"/>
      <c r="L301" s="32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90</v>
      </c>
      <c r="AT301" s="145" t="s">
        <v>158</v>
      </c>
      <c r="AU301" s="145" t="s">
        <v>82</v>
      </c>
      <c r="AY301" s="17" t="s">
        <v>155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80</v>
      </c>
      <c r="BK301" s="146">
        <f>ROUND(I301*H301,2)</f>
        <v>0</v>
      </c>
      <c r="BL301" s="17" t="s">
        <v>90</v>
      </c>
      <c r="BM301" s="145" t="s">
        <v>295</v>
      </c>
    </row>
    <row r="302" spans="2:65" s="12" customFormat="1" ht="10.199999999999999">
      <c r="B302" s="147"/>
      <c r="D302" s="148" t="s">
        <v>162</v>
      </c>
      <c r="E302" s="149" t="s">
        <v>1</v>
      </c>
      <c r="F302" s="150" t="s">
        <v>296</v>
      </c>
      <c r="H302" s="149" t="s">
        <v>1</v>
      </c>
      <c r="I302" s="151"/>
      <c r="L302" s="147"/>
      <c r="M302" s="152"/>
      <c r="T302" s="153"/>
      <c r="AT302" s="149" t="s">
        <v>162</v>
      </c>
      <c r="AU302" s="149" t="s">
        <v>82</v>
      </c>
      <c r="AV302" s="12" t="s">
        <v>80</v>
      </c>
      <c r="AW302" s="12" t="s">
        <v>30</v>
      </c>
      <c r="AX302" s="12" t="s">
        <v>73</v>
      </c>
      <c r="AY302" s="149" t="s">
        <v>155</v>
      </c>
    </row>
    <row r="303" spans="2:65" s="12" customFormat="1" ht="10.199999999999999">
      <c r="B303" s="147"/>
      <c r="D303" s="148" t="s">
        <v>162</v>
      </c>
      <c r="E303" s="149" t="s">
        <v>1</v>
      </c>
      <c r="F303" s="150" t="s">
        <v>297</v>
      </c>
      <c r="H303" s="149" t="s">
        <v>1</v>
      </c>
      <c r="I303" s="151"/>
      <c r="L303" s="147"/>
      <c r="M303" s="152"/>
      <c r="T303" s="153"/>
      <c r="AT303" s="149" t="s">
        <v>162</v>
      </c>
      <c r="AU303" s="149" t="s">
        <v>82</v>
      </c>
      <c r="AV303" s="12" t="s">
        <v>80</v>
      </c>
      <c r="AW303" s="12" t="s">
        <v>30</v>
      </c>
      <c r="AX303" s="12" t="s">
        <v>73</v>
      </c>
      <c r="AY303" s="149" t="s">
        <v>155</v>
      </c>
    </row>
    <row r="304" spans="2:65" s="12" customFormat="1" ht="10.199999999999999">
      <c r="B304" s="147"/>
      <c r="D304" s="148" t="s">
        <v>162</v>
      </c>
      <c r="E304" s="149" t="s">
        <v>1</v>
      </c>
      <c r="F304" s="150" t="s">
        <v>298</v>
      </c>
      <c r="H304" s="149" t="s">
        <v>1</v>
      </c>
      <c r="I304" s="151"/>
      <c r="L304" s="147"/>
      <c r="M304" s="152"/>
      <c r="T304" s="153"/>
      <c r="AT304" s="149" t="s">
        <v>162</v>
      </c>
      <c r="AU304" s="149" t="s">
        <v>82</v>
      </c>
      <c r="AV304" s="12" t="s">
        <v>80</v>
      </c>
      <c r="AW304" s="12" t="s">
        <v>30</v>
      </c>
      <c r="AX304" s="12" t="s">
        <v>73</v>
      </c>
      <c r="AY304" s="149" t="s">
        <v>155</v>
      </c>
    </row>
    <row r="305" spans="2:65" s="13" customFormat="1" ht="10.199999999999999">
      <c r="B305" s="154"/>
      <c r="D305" s="148" t="s">
        <v>162</v>
      </c>
      <c r="E305" s="155" t="s">
        <v>1</v>
      </c>
      <c r="F305" s="156" t="s">
        <v>299</v>
      </c>
      <c r="H305" s="157">
        <v>8.7999999999999995E-2</v>
      </c>
      <c r="I305" s="158"/>
      <c r="L305" s="154"/>
      <c r="M305" s="159"/>
      <c r="T305" s="160"/>
      <c r="AT305" s="155" t="s">
        <v>162</v>
      </c>
      <c r="AU305" s="155" t="s">
        <v>82</v>
      </c>
      <c r="AV305" s="13" t="s">
        <v>82</v>
      </c>
      <c r="AW305" s="13" t="s">
        <v>30</v>
      </c>
      <c r="AX305" s="13" t="s">
        <v>73</v>
      </c>
      <c r="AY305" s="155" t="s">
        <v>155</v>
      </c>
    </row>
    <row r="306" spans="2:65" s="13" customFormat="1" ht="10.199999999999999">
      <c r="B306" s="154"/>
      <c r="D306" s="148" t="s">
        <v>162</v>
      </c>
      <c r="E306" s="155" t="s">
        <v>1</v>
      </c>
      <c r="F306" s="156" t="s">
        <v>300</v>
      </c>
      <c r="H306" s="157">
        <v>0.32100000000000001</v>
      </c>
      <c r="I306" s="158"/>
      <c r="L306" s="154"/>
      <c r="M306" s="159"/>
      <c r="T306" s="160"/>
      <c r="AT306" s="155" t="s">
        <v>162</v>
      </c>
      <c r="AU306" s="155" t="s">
        <v>82</v>
      </c>
      <c r="AV306" s="13" t="s">
        <v>82</v>
      </c>
      <c r="AW306" s="13" t="s">
        <v>30</v>
      </c>
      <c r="AX306" s="13" t="s">
        <v>73</v>
      </c>
      <c r="AY306" s="155" t="s">
        <v>155</v>
      </c>
    </row>
    <row r="307" spans="2:65" s="13" customFormat="1" ht="10.199999999999999">
      <c r="B307" s="154"/>
      <c r="D307" s="148" t="s">
        <v>162</v>
      </c>
      <c r="E307" s="155" t="s">
        <v>1</v>
      </c>
      <c r="F307" s="156" t="s">
        <v>301</v>
      </c>
      <c r="H307" s="157">
        <v>1.163</v>
      </c>
      <c r="I307" s="158"/>
      <c r="L307" s="154"/>
      <c r="M307" s="159"/>
      <c r="T307" s="160"/>
      <c r="AT307" s="155" t="s">
        <v>162</v>
      </c>
      <c r="AU307" s="155" t="s">
        <v>82</v>
      </c>
      <c r="AV307" s="13" t="s">
        <v>82</v>
      </c>
      <c r="AW307" s="13" t="s">
        <v>30</v>
      </c>
      <c r="AX307" s="13" t="s">
        <v>73</v>
      </c>
      <c r="AY307" s="155" t="s">
        <v>155</v>
      </c>
    </row>
    <row r="308" spans="2:65" s="13" customFormat="1" ht="10.199999999999999">
      <c r="B308" s="154"/>
      <c r="D308" s="148" t="s">
        <v>162</v>
      </c>
      <c r="E308" s="155" t="s">
        <v>1</v>
      </c>
      <c r="F308" s="156" t="s">
        <v>302</v>
      </c>
      <c r="H308" s="157">
        <v>2.4E-2</v>
      </c>
      <c r="I308" s="158"/>
      <c r="L308" s="154"/>
      <c r="M308" s="159"/>
      <c r="T308" s="160"/>
      <c r="AT308" s="155" t="s">
        <v>162</v>
      </c>
      <c r="AU308" s="155" t="s">
        <v>82</v>
      </c>
      <c r="AV308" s="13" t="s">
        <v>82</v>
      </c>
      <c r="AW308" s="13" t="s">
        <v>30</v>
      </c>
      <c r="AX308" s="13" t="s">
        <v>73</v>
      </c>
      <c r="AY308" s="155" t="s">
        <v>155</v>
      </c>
    </row>
    <row r="309" spans="2:65" s="13" customFormat="1" ht="10.199999999999999">
      <c r="B309" s="154"/>
      <c r="D309" s="148" t="s">
        <v>162</v>
      </c>
      <c r="E309" s="155" t="s">
        <v>1</v>
      </c>
      <c r="F309" s="156" t="s">
        <v>303</v>
      </c>
      <c r="H309" s="157">
        <v>7.1999999999999995E-2</v>
      </c>
      <c r="I309" s="158"/>
      <c r="L309" s="154"/>
      <c r="M309" s="159"/>
      <c r="T309" s="160"/>
      <c r="AT309" s="155" t="s">
        <v>162</v>
      </c>
      <c r="AU309" s="155" t="s">
        <v>82</v>
      </c>
      <c r="AV309" s="13" t="s">
        <v>82</v>
      </c>
      <c r="AW309" s="13" t="s">
        <v>30</v>
      </c>
      <c r="AX309" s="13" t="s">
        <v>73</v>
      </c>
      <c r="AY309" s="155" t="s">
        <v>155</v>
      </c>
    </row>
    <row r="310" spans="2:65" s="13" customFormat="1" ht="10.199999999999999">
      <c r="B310" s="154"/>
      <c r="D310" s="148" t="s">
        <v>162</v>
      </c>
      <c r="E310" s="155" t="s">
        <v>1</v>
      </c>
      <c r="F310" s="156" t="s">
        <v>304</v>
      </c>
      <c r="H310" s="157">
        <v>0.26100000000000001</v>
      </c>
      <c r="I310" s="158"/>
      <c r="L310" s="154"/>
      <c r="M310" s="159"/>
      <c r="T310" s="160"/>
      <c r="AT310" s="155" t="s">
        <v>162</v>
      </c>
      <c r="AU310" s="155" t="s">
        <v>82</v>
      </c>
      <c r="AV310" s="13" t="s">
        <v>82</v>
      </c>
      <c r="AW310" s="13" t="s">
        <v>30</v>
      </c>
      <c r="AX310" s="13" t="s">
        <v>73</v>
      </c>
      <c r="AY310" s="155" t="s">
        <v>155</v>
      </c>
    </row>
    <row r="311" spans="2:65" s="13" customFormat="1" ht="10.199999999999999">
      <c r="B311" s="154"/>
      <c r="D311" s="148" t="s">
        <v>162</v>
      </c>
      <c r="E311" s="155" t="s">
        <v>1</v>
      </c>
      <c r="F311" s="156" t="s">
        <v>305</v>
      </c>
      <c r="H311" s="157">
        <v>0.104</v>
      </c>
      <c r="I311" s="158"/>
      <c r="L311" s="154"/>
      <c r="M311" s="159"/>
      <c r="T311" s="160"/>
      <c r="AT311" s="155" t="s">
        <v>162</v>
      </c>
      <c r="AU311" s="155" t="s">
        <v>82</v>
      </c>
      <c r="AV311" s="13" t="s">
        <v>82</v>
      </c>
      <c r="AW311" s="13" t="s">
        <v>30</v>
      </c>
      <c r="AX311" s="13" t="s">
        <v>73</v>
      </c>
      <c r="AY311" s="155" t="s">
        <v>155</v>
      </c>
    </row>
    <row r="312" spans="2:65" s="13" customFormat="1" ht="10.199999999999999">
      <c r="B312" s="154"/>
      <c r="D312" s="148" t="s">
        <v>162</v>
      </c>
      <c r="E312" s="155" t="s">
        <v>1</v>
      </c>
      <c r="F312" s="156" t="s">
        <v>306</v>
      </c>
      <c r="H312" s="157">
        <v>0.374</v>
      </c>
      <c r="I312" s="158"/>
      <c r="L312" s="154"/>
      <c r="M312" s="159"/>
      <c r="T312" s="160"/>
      <c r="AT312" s="155" t="s">
        <v>162</v>
      </c>
      <c r="AU312" s="155" t="s">
        <v>82</v>
      </c>
      <c r="AV312" s="13" t="s">
        <v>82</v>
      </c>
      <c r="AW312" s="13" t="s">
        <v>30</v>
      </c>
      <c r="AX312" s="13" t="s">
        <v>73</v>
      </c>
      <c r="AY312" s="155" t="s">
        <v>155</v>
      </c>
    </row>
    <row r="313" spans="2:65" s="13" customFormat="1" ht="10.199999999999999">
      <c r="B313" s="154"/>
      <c r="D313" s="148" t="s">
        <v>162</v>
      </c>
      <c r="E313" s="155" t="s">
        <v>1</v>
      </c>
      <c r="F313" s="156" t="s">
        <v>307</v>
      </c>
      <c r="H313" s="157">
        <v>1.353</v>
      </c>
      <c r="I313" s="158"/>
      <c r="L313" s="154"/>
      <c r="M313" s="159"/>
      <c r="T313" s="160"/>
      <c r="AT313" s="155" t="s">
        <v>162</v>
      </c>
      <c r="AU313" s="155" t="s">
        <v>82</v>
      </c>
      <c r="AV313" s="13" t="s">
        <v>82</v>
      </c>
      <c r="AW313" s="13" t="s">
        <v>30</v>
      </c>
      <c r="AX313" s="13" t="s">
        <v>73</v>
      </c>
      <c r="AY313" s="155" t="s">
        <v>155</v>
      </c>
    </row>
    <row r="314" spans="2:65" s="14" customFormat="1" ht="10.199999999999999">
      <c r="B314" s="161"/>
      <c r="D314" s="148" t="s">
        <v>162</v>
      </c>
      <c r="E314" s="162" t="s">
        <v>1</v>
      </c>
      <c r="F314" s="163" t="s">
        <v>165</v>
      </c>
      <c r="H314" s="164">
        <v>3.7600000000000007</v>
      </c>
      <c r="I314" s="165"/>
      <c r="L314" s="161"/>
      <c r="M314" s="166"/>
      <c r="T314" s="167"/>
      <c r="AT314" s="162" t="s">
        <v>162</v>
      </c>
      <c r="AU314" s="162" t="s">
        <v>82</v>
      </c>
      <c r="AV314" s="14" t="s">
        <v>90</v>
      </c>
      <c r="AW314" s="14" t="s">
        <v>30</v>
      </c>
      <c r="AX314" s="14" t="s">
        <v>80</v>
      </c>
      <c r="AY314" s="162" t="s">
        <v>155</v>
      </c>
    </row>
    <row r="315" spans="2:65" s="1" customFormat="1" ht="33" customHeight="1">
      <c r="B315" s="32"/>
      <c r="C315" s="133" t="s">
        <v>227</v>
      </c>
      <c r="D315" s="133" t="s">
        <v>158</v>
      </c>
      <c r="E315" s="134" t="s">
        <v>308</v>
      </c>
      <c r="F315" s="135" t="s">
        <v>309</v>
      </c>
      <c r="G315" s="136" t="s">
        <v>161</v>
      </c>
      <c r="H315" s="137">
        <v>5.4390000000000001</v>
      </c>
      <c r="I315" s="138"/>
      <c r="J315" s="139">
        <f>ROUND(I315*H315,2)</f>
        <v>0</v>
      </c>
      <c r="K315" s="140"/>
      <c r="L315" s="32"/>
      <c r="M315" s="141" t="s">
        <v>1</v>
      </c>
      <c r="N315" s="142" t="s">
        <v>38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90</v>
      </c>
      <c r="AT315" s="145" t="s">
        <v>158</v>
      </c>
      <c r="AU315" s="145" t="s">
        <v>82</v>
      </c>
      <c r="AY315" s="17" t="s">
        <v>155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7" t="s">
        <v>80</v>
      </c>
      <c r="BK315" s="146">
        <f>ROUND(I315*H315,2)</f>
        <v>0</v>
      </c>
      <c r="BL315" s="17" t="s">
        <v>90</v>
      </c>
      <c r="BM315" s="145" t="s">
        <v>310</v>
      </c>
    </row>
    <row r="316" spans="2:65" s="12" customFormat="1" ht="10.199999999999999">
      <c r="B316" s="147"/>
      <c r="D316" s="148" t="s">
        <v>162</v>
      </c>
      <c r="E316" s="149" t="s">
        <v>1</v>
      </c>
      <c r="F316" s="150" t="s">
        <v>311</v>
      </c>
      <c r="H316" s="149" t="s">
        <v>1</v>
      </c>
      <c r="I316" s="151"/>
      <c r="L316" s="147"/>
      <c r="M316" s="152"/>
      <c r="T316" s="153"/>
      <c r="AT316" s="149" t="s">
        <v>162</v>
      </c>
      <c r="AU316" s="149" t="s">
        <v>82</v>
      </c>
      <c r="AV316" s="12" t="s">
        <v>80</v>
      </c>
      <c r="AW316" s="12" t="s">
        <v>30</v>
      </c>
      <c r="AX316" s="12" t="s">
        <v>73</v>
      </c>
      <c r="AY316" s="149" t="s">
        <v>155</v>
      </c>
    </row>
    <row r="317" spans="2:65" s="12" customFormat="1" ht="10.199999999999999">
      <c r="B317" s="147"/>
      <c r="D317" s="148" t="s">
        <v>162</v>
      </c>
      <c r="E317" s="149" t="s">
        <v>1</v>
      </c>
      <c r="F317" s="150" t="s">
        <v>312</v>
      </c>
      <c r="H317" s="149" t="s">
        <v>1</v>
      </c>
      <c r="I317" s="151"/>
      <c r="L317" s="147"/>
      <c r="M317" s="152"/>
      <c r="T317" s="153"/>
      <c r="AT317" s="149" t="s">
        <v>162</v>
      </c>
      <c r="AU317" s="149" t="s">
        <v>82</v>
      </c>
      <c r="AV317" s="12" t="s">
        <v>80</v>
      </c>
      <c r="AW317" s="12" t="s">
        <v>30</v>
      </c>
      <c r="AX317" s="12" t="s">
        <v>73</v>
      </c>
      <c r="AY317" s="149" t="s">
        <v>155</v>
      </c>
    </row>
    <row r="318" spans="2:65" s="12" customFormat="1" ht="10.199999999999999">
      <c r="B318" s="147"/>
      <c r="D318" s="148" t="s">
        <v>162</v>
      </c>
      <c r="E318" s="149" t="s">
        <v>1</v>
      </c>
      <c r="F318" s="150" t="s">
        <v>313</v>
      </c>
      <c r="H318" s="149" t="s">
        <v>1</v>
      </c>
      <c r="I318" s="151"/>
      <c r="L318" s="147"/>
      <c r="M318" s="152"/>
      <c r="T318" s="153"/>
      <c r="AT318" s="149" t="s">
        <v>162</v>
      </c>
      <c r="AU318" s="149" t="s">
        <v>82</v>
      </c>
      <c r="AV318" s="12" t="s">
        <v>80</v>
      </c>
      <c r="AW318" s="12" t="s">
        <v>30</v>
      </c>
      <c r="AX318" s="12" t="s">
        <v>73</v>
      </c>
      <c r="AY318" s="149" t="s">
        <v>155</v>
      </c>
    </row>
    <row r="319" spans="2:65" s="13" customFormat="1" ht="10.199999999999999">
      <c r="B319" s="154"/>
      <c r="D319" s="148" t="s">
        <v>162</v>
      </c>
      <c r="E319" s="155" t="s">
        <v>1</v>
      </c>
      <c r="F319" s="156" t="s">
        <v>314</v>
      </c>
      <c r="H319" s="157">
        <v>5.1269999999999998</v>
      </c>
      <c r="I319" s="158"/>
      <c r="L319" s="154"/>
      <c r="M319" s="159"/>
      <c r="T319" s="160"/>
      <c r="AT319" s="155" t="s">
        <v>162</v>
      </c>
      <c r="AU319" s="155" t="s">
        <v>82</v>
      </c>
      <c r="AV319" s="13" t="s">
        <v>82</v>
      </c>
      <c r="AW319" s="13" t="s">
        <v>30</v>
      </c>
      <c r="AX319" s="13" t="s">
        <v>73</v>
      </c>
      <c r="AY319" s="155" t="s">
        <v>155</v>
      </c>
    </row>
    <row r="320" spans="2:65" s="12" customFormat="1" ht="10.199999999999999">
      <c r="B320" s="147"/>
      <c r="D320" s="148" t="s">
        <v>162</v>
      </c>
      <c r="E320" s="149" t="s">
        <v>1</v>
      </c>
      <c r="F320" s="150" t="s">
        <v>315</v>
      </c>
      <c r="H320" s="149" t="s">
        <v>1</v>
      </c>
      <c r="I320" s="151"/>
      <c r="L320" s="147"/>
      <c r="M320" s="152"/>
      <c r="T320" s="153"/>
      <c r="AT320" s="149" t="s">
        <v>162</v>
      </c>
      <c r="AU320" s="149" t="s">
        <v>82</v>
      </c>
      <c r="AV320" s="12" t="s">
        <v>80</v>
      </c>
      <c r="AW320" s="12" t="s">
        <v>30</v>
      </c>
      <c r="AX320" s="12" t="s">
        <v>73</v>
      </c>
      <c r="AY320" s="149" t="s">
        <v>155</v>
      </c>
    </row>
    <row r="321" spans="2:65" s="13" customFormat="1" ht="10.199999999999999">
      <c r="B321" s="154"/>
      <c r="D321" s="148" t="s">
        <v>162</v>
      </c>
      <c r="E321" s="155" t="s">
        <v>1</v>
      </c>
      <c r="F321" s="156" t="s">
        <v>316</v>
      </c>
      <c r="H321" s="157">
        <v>0.312</v>
      </c>
      <c r="I321" s="158"/>
      <c r="L321" s="154"/>
      <c r="M321" s="159"/>
      <c r="T321" s="160"/>
      <c r="AT321" s="155" t="s">
        <v>162</v>
      </c>
      <c r="AU321" s="155" t="s">
        <v>82</v>
      </c>
      <c r="AV321" s="13" t="s">
        <v>82</v>
      </c>
      <c r="AW321" s="13" t="s">
        <v>30</v>
      </c>
      <c r="AX321" s="13" t="s">
        <v>73</v>
      </c>
      <c r="AY321" s="155" t="s">
        <v>155</v>
      </c>
    </row>
    <row r="322" spans="2:65" s="14" customFormat="1" ht="10.199999999999999">
      <c r="B322" s="161"/>
      <c r="D322" s="148" t="s">
        <v>162</v>
      </c>
      <c r="E322" s="162" t="s">
        <v>1</v>
      </c>
      <c r="F322" s="163" t="s">
        <v>165</v>
      </c>
      <c r="H322" s="164">
        <v>5.4390000000000001</v>
      </c>
      <c r="I322" s="165"/>
      <c r="L322" s="161"/>
      <c r="M322" s="166"/>
      <c r="T322" s="167"/>
      <c r="AT322" s="162" t="s">
        <v>162</v>
      </c>
      <c r="AU322" s="162" t="s">
        <v>82</v>
      </c>
      <c r="AV322" s="14" t="s">
        <v>90</v>
      </c>
      <c r="AW322" s="14" t="s">
        <v>30</v>
      </c>
      <c r="AX322" s="14" t="s">
        <v>80</v>
      </c>
      <c r="AY322" s="162" t="s">
        <v>155</v>
      </c>
    </row>
    <row r="323" spans="2:65" s="1" customFormat="1" ht="16.5" customHeight="1">
      <c r="B323" s="32"/>
      <c r="C323" s="133" t="s">
        <v>8</v>
      </c>
      <c r="D323" s="133" t="s">
        <v>158</v>
      </c>
      <c r="E323" s="134" t="s">
        <v>317</v>
      </c>
      <c r="F323" s="135" t="s">
        <v>318</v>
      </c>
      <c r="G323" s="136" t="s">
        <v>213</v>
      </c>
      <c r="H323" s="137">
        <v>26.341000000000001</v>
      </c>
      <c r="I323" s="138"/>
      <c r="J323" s="139">
        <f>ROUND(I323*H323,2)</f>
        <v>0</v>
      </c>
      <c r="K323" s="140"/>
      <c r="L323" s="32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90</v>
      </c>
      <c r="AT323" s="145" t="s">
        <v>158</v>
      </c>
      <c r="AU323" s="145" t="s">
        <v>82</v>
      </c>
      <c r="AY323" s="17" t="s">
        <v>155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7" t="s">
        <v>80</v>
      </c>
      <c r="BK323" s="146">
        <f>ROUND(I323*H323,2)</f>
        <v>0</v>
      </c>
      <c r="BL323" s="17" t="s">
        <v>90</v>
      </c>
      <c r="BM323" s="145" t="s">
        <v>319</v>
      </c>
    </row>
    <row r="324" spans="2:65" s="12" customFormat="1" ht="10.199999999999999">
      <c r="B324" s="147"/>
      <c r="D324" s="148" t="s">
        <v>162</v>
      </c>
      <c r="E324" s="149" t="s">
        <v>1</v>
      </c>
      <c r="F324" s="150" t="s">
        <v>296</v>
      </c>
      <c r="H324" s="149" t="s">
        <v>1</v>
      </c>
      <c r="I324" s="151"/>
      <c r="L324" s="147"/>
      <c r="M324" s="152"/>
      <c r="T324" s="153"/>
      <c r="AT324" s="149" t="s">
        <v>162</v>
      </c>
      <c r="AU324" s="149" t="s">
        <v>82</v>
      </c>
      <c r="AV324" s="12" t="s">
        <v>80</v>
      </c>
      <c r="AW324" s="12" t="s">
        <v>30</v>
      </c>
      <c r="AX324" s="12" t="s">
        <v>73</v>
      </c>
      <c r="AY324" s="149" t="s">
        <v>155</v>
      </c>
    </row>
    <row r="325" spans="2:65" s="12" customFormat="1" ht="10.199999999999999">
      <c r="B325" s="147"/>
      <c r="D325" s="148" t="s">
        <v>162</v>
      </c>
      <c r="E325" s="149" t="s">
        <v>1</v>
      </c>
      <c r="F325" s="150" t="s">
        <v>297</v>
      </c>
      <c r="H325" s="149" t="s">
        <v>1</v>
      </c>
      <c r="I325" s="151"/>
      <c r="L325" s="147"/>
      <c r="M325" s="152"/>
      <c r="T325" s="153"/>
      <c r="AT325" s="149" t="s">
        <v>162</v>
      </c>
      <c r="AU325" s="149" t="s">
        <v>82</v>
      </c>
      <c r="AV325" s="12" t="s">
        <v>80</v>
      </c>
      <c r="AW325" s="12" t="s">
        <v>30</v>
      </c>
      <c r="AX325" s="12" t="s">
        <v>73</v>
      </c>
      <c r="AY325" s="149" t="s">
        <v>155</v>
      </c>
    </row>
    <row r="326" spans="2:65" s="12" customFormat="1" ht="10.199999999999999">
      <c r="B326" s="147"/>
      <c r="D326" s="148" t="s">
        <v>162</v>
      </c>
      <c r="E326" s="149" t="s">
        <v>1</v>
      </c>
      <c r="F326" s="150" t="s">
        <v>320</v>
      </c>
      <c r="H326" s="149" t="s">
        <v>1</v>
      </c>
      <c r="I326" s="151"/>
      <c r="L326" s="147"/>
      <c r="M326" s="152"/>
      <c r="T326" s="153"/>
      <c r="AT326" s="149" t="s">
        <v>162</v>
      </c>
      <c r="AU326" s="149" t="s">
        <v>82</v>
      </c>
      <c r="AV326" s="12" t="s">
        <v>80</v>
      </c>
      <c r="AW326" s="12" t="s">
        <v>30</v>
      </c>
      <c r="AX326" s="12" t="s">
        <v>73</v>
      </c>
      <c r="AY326" s="149" t="s">
        <v>155</v>
      </c>
    </row>
    <row r="327" spans="2:65" s="13" customFormat="1" ht="10.199999999999999">
      <c r="B327" s="154"/>
      <c r="D327" s="148" t="s">
        <v>162</v>
      </c>
      <c r="E327" s="155" t="s">
        <v>1</v>
      </c>
      <c r="F327" s="156" t="s">
        <v>321</v>
      </c>
      <c r="H327" s="157">
        <v>0.58799999999999997</v>
      </c>
      <c r="I327" s="158"/>
      <c r="L327" s="154"/>
      <c r="M327" s="159"/>
      <c r="T327" s="160"/>
      <c r="AT327" s="155" t="s">
        <v>162</v>
      </c>
      <c r="AU327" s="155" t="s">
        <v>82</v>
      </c>
      <c r="AV327" s="13" t="s">
        <v>82</v>
      </c>
      <c r="AW327" s="13" t="s">
        <v>30</v>
      </c>
      <c r="AX327" s="13" t="s">
        <v>73</v>
      </c>
      <c r="AY327" s="155" t="s">
        <v>155</v>
      </c>
    </row>
    <row r="328" spans="2:65" s="13" customFormat="1" ht="10.199999999999999">
      <c r="B328" s="154"/>
      <c r="D328" s="148" t="s">
        <v>162</v>
      </c>
      <c r="E328" s="155" t="s">
        <v>1</v>
      </c>
      <c r="F328" s="156" t="s">
        <v>322</v>
      </c>
      <c r="H328" s="157">
        <v>2.14</v>
      </c>
      <c r="I328" s="158"/>
      <c r="L328" s="154"/>
      <c r="M328" s="159"/>
      <c r="T328" s="160"/>
      <c r="AT328" s="155" t="s">
        <v>162</v>
      </c>
      <c r="AU328" s="155" t="s">
        <v>82</v>
      </c>
      <c r="AV328" s="13" t="s">
        <v>82</v>
      </c>
      <c r="AW328" s="13" t="s">
        <v>30</v>
      </c>
      <c r="AX328" s="13" t="s">
        <v>73</v>
      </c>
      <c r="AY328" s="155" t="s">
        <v>155</v>
      </c>
    </row>
    <row r="329" spans="2:65" s="13" customFormat="1" ht="10.199999999999999">
      <c r="B329" s="154"/>
      <c r="D329" s="148" t="s">
        <v>162</v>
      </c>
      <c r="E329" s="155" t="s">
        <v>1</v>
      </c>
      <c r="F329" s="156" t="s">
        <v>323</v>
      </c>
      <c r="H329" s="157">
        <v>0.16</v>
      </c>
      <c r="I329" s="158"/>
      <c r="L329" s="154"/>
      <c r="M329" s="159"/>
      <c r="T329" s="160"/>
      <c r="AT329" s="155" t="s">
        <v>162</v>
      </c>
      <c r="AU329" s="155" t="s">
        <v>82</v>
      </c>
      <c r="AV329" s="13" t="s">
        <v>82</v>
      </c>
      <c r="AW329" s="13" t="s">
        <v>30</v>
      </c>
      <c r="AX329" s="13" t="s">
        <v>73</v>
      </c>
      <c r="AY329" s="155" t="s">
        <v>155</v>
      </c>
    </row>
    <row r="330" spans="2:65" s="13" customFormat="1" ht="10.199999999999999">
      <c r="B330" s="154"/>
      <c r="D330" s="148" t="s">
        <v>162</v>
      </c>
      <c r="E330" s="155" t="s">
        <v>1</v>
      </c>
      <c r="F330" s="156" t="s">
        <v>324</v>
      </c>
      <c r="H330" s="157">
        <v>0.48</v>
      </c>
      <c r="I330" s="158"/>
      <c r="L330" s="154"/>
      <c r="M330" s="159"/>
      <c r="T330" s="160"/>
      <c r="AT330" s="155" t="s">
        <v>162</v>
      </c>
      <c r="AU330" s="155" t="s">
        <v>82</v>
      </c>
      <c r="AV330" s="13" t="s">
        <v>82</v>
      </c>
      <c r="AW330" s="13" t="s">
        <v>30</v>
      </c>
      <c r="AX330" s="13" t="s">
        <v>73</v>
      </c>
      <c r="AY330" s="155" t="s">
        <v>155</v>
      </c>
    </row>
    <row r="331" spans="2:65" s="13" customFormat="1" ht="10.199999999999999">
      <c r="B331" s="154"/>
      <c r="D331" s="148" t="s">
        <v>162</v>
      </c>
      <c r="E331" s="155" t="s">
        <v>1</v>
      </c>
      <c r="F331" s="156" t="s">
        <v>325</v>
      </c>
      <c r="H331" s="157">
        <v>0.69</v>
      </c>
      <c r="I331" s="158"/>
      <c r="L331" s="154"/>
      <c r="M331" s="159"/>
      <c r="T331" s="160"/>
      <c r="AT331" s="155" t="s">
        <v>162</v>
      </c>
      <c r="AU331" s="155" t="s">
        <v>82</v>
      </c>
      <c r="AV331" s="13" t="s">
        <v>82</v>
      </c>
      <c r="AW331" s="13" t="s">
        <v>30</v>
      </c>
      <c r="AX331" s="13" t="s">
        <v>73</v>
      </c>
      <c r="AY331" s="155" t="s">
        <v>155</v>
      </c>
    </row>
    <row r="332" spans="2:65" s="13" customFormat="1" ht="10.199999999999999">
      <c r="B332" s="154"/>
      <c r="D332" s="148" t="s">
        <v>162</v>
      </c>
      <c r="E332" s="155" t="s">
        <v>1</v>
      </c>
      <c r="F332" s="156" t="s">
        <v>326</v>
      </c>
      <c r="H332" s="157">
        <v>3.113</v>
      </c>
      <c r="I332" s="158"/>
      <c r="L332" s="154"/>
      <c r="M332" s="159"/>
      <c r="T332" s="160"/>
      <c r="AT332" s="155" t="s">
        <v>162</v>
      </c>
      <c r="AU332" s="155" t="s">
        <v>82</v>
      </c>
      <c r="AV332" s="13" t="s">
        <v>82</v>
      </c>
      <c r="AW332" s="13" t="s">
        <v>30</v>
      </c>
      <c r="AX332" s="13" t="s">
        <v>73</v>
      </c>
      <c r="AY332" s="155" t="s">
        <v>155</v>
      </c>
    </row>
    <row r="333" spans="2:65" s="15" customFormat="1" ht="10.199999999999999">
      <c r="B333" s="168"/>
      <c r="D333" s="148" t="s">
        <v>162</v>
      </c>
      <c r="E333" s="169" t="s">
        <v>1</v>
      </c>
      <c r="F333" s="170" t="s">
        <v>170</v>
      </c>
      <c r="H333" s="171">
        <v>7.1709999999999994</v>
      </c>
      <c r="I333" s="172"/>
      <c r="L333" s="168"/>
      <c r="M333" s="173"/>
      <c r="T333" s="174"/>
      <c r="AT333" s="169" t="s">
        <v>162</v>
      </c>
      <c r="AU333" s="169" t="s">
        <v>82</v>
      </c>
      <c r="AV333" s="15" t="s">
        <v>87</v>
      </c>
      <c r="AW333" s="15" t="s">
        <v>30</v>
      </c>
      <c r="AX333" s="15" t="s">
        <v>73</v>
      </c>
      <c r="AY333" s="169" t="s">
        <v>155</v>
      </c>
    </row>
    <row r="334" spans="2:65" s="13" customFormat="1" ht="10.199999999999999">
      <c r="B334" s="154"/>
      <c r="D334" s="148" t="s">
        <v>162</v>
      </c>
      <c r="E334" s="155" t="s">
        <v>1</v>
      </c>
      <c r="F334" s="156" t="s">
        <v>327</v>
      </c>
      <c r="H334" s="157">
        <v>17.09</v>
      </c>
      <c r="I334" s="158"/>
      <c r="L334" s="154"/>
      <c r="M334" s="159"/>
      <c r="T334" s="160"/>
      <c r="AT334" s="155" t="s">
        <v>162</v>
      </c>
      <c r="AU334" s="155" t="s">
        <v>82</v>
      </c>
      <c r="AV334" s="13" t="s">
        <v>82</v>
      </c>
      <c r="AW334" s="13" t="s">
        <v>30</v>
      </c>
      <c r="AX334" s="13" t="s">
        <v>73</v>
      </c>
      <c r="AY334" s="155" t="s">
        <v>155</v>
      </c>
    </row>
    <row r="335" spans="2:65" s="13" customFormat="1" ht="10.199999999999999">
      <c r="B335" s="154"/>
      <c r="D335" s="148" t="s">
        <v>162</v>
      </c>
      <c r="E335" s="155" t="s">
        <v>1</v>
      </c>
      <c r="F335" s="156" t="s">
        <v>328</v>
      </c>
      <c r="H335" s="157">
        <v>2.08</v>
      </c>
      <c r="I335" s="158"/>
      <c r="L335" s="154"/>
      <c r="M335" s="159"/>
      <c r="T335" s="160"/>
      <c r="AT335" s="155" t="s">
        <v>162</v>
      </c>
      <c r="AU335" s="155" t="s">
        <v>82</v>
      </c>
      <c r="AV335" s="13" t="s">
        <v>82</v>
      </c>
      <c r="AW335" s="13" t="s">
        <v>30</v>
      </c>
      <c r="AX335" s="13" t="s">
        <v>73</v>
      </c>
      <c r="AY335" s="155" t="s">
        <v>155</v>
      </c>
    </row>
    <row r="336" spans="2:65" s="15" customFormat="1" ht="10.199999999999999">
      <c r="B336" s="168"/>
      <c r="D336" s="148" t="s">
        <v>162</v>
      </c>
      <c r="E336" s="169" t="s">
        <v>1</v>
      </c>
      <c r="F336" s="170" t="s">
        <v>170</v>
      </c>
      <c r="H336" s="171">
        <v>19.170000000000002</v>
      </c>
      <c r="I336" s="172"/>
      <c r="L336" s="168"/>
      <c r="M336" s="173"/>
      <c r="T336" s="174"/>
      <c r="AT336" s="169" t="s">
        <v>162</v>
      </c>
      <c r="AU336" s="169" t="s">
        <v>82</v>
      </c>
      <c r="AV336" s="15" t="s">
        <v>87</v>
      </c>
      <c r="AW336" s="15" t="s">
        <v>30</v>
      </c>
      <c r="AX336" s="15" t="s">
        <v>73</v>
      </c>
      <c r="AY336" s="169" t="s">
        <v>155</v>
      </c>
    </row>
    <row r="337" spans="2:65" s="14" customFormat="1" ht="10.199999999999999">
      <c r="B337" s="161"/>
      <c r="D337" s="148" t="s">
        <v>162</v>
      </c>
      <c r="E337" s="162" t="s">
        <v>1</v>
      </c>
      <c r="F337" s="163" t="s">
        <v>165</v>
      </c>
      <c r="H337" s="164">
        <v>26.341000000000001</v>
      </c>
      <c r="I337" s="165"/>
      <c r="L337" s="161"/>
      <c r="M337" s="166"/>
      <c r="T337" s="167"/>
      <c r="AT337" s="162" t="s">
        <v>162</v>
      </c>
      <c r="AU337" s="162" t="s">
        <v>82</v>
      </c>
      <c r="AV337" s="14" t="s">
        <v>90</v>
      </c>
      <c r="AW337" s="14" t="s">
        <v>30</v>
      </c>
      <c r="AX337" s="14" t="s">
        <v>80</v>
      </c>
      <c r="AY337" s="162" t="s">
        <v>155</v>
      </c>
    </row>
    <row r="338" spans="2:65" s="1" customFormat="1" ht="16.5" customHeight="1">
      <c r="B338" s="32"/>
      <c r="C338" s="133" t="s">
        <v>242</v>
      </c>
      <c r="D338" s="133" t="s">
        <v>158</v>
      </c>
      <c r="E338" s="134" t="s">
        <v>329</v>
      </c>
      <c r="F338" s="135" t="s">
        <v>330</v>
      </c>
      <c r="G338" s="136" t="s">
        <v>213</v>
      </c>
      <c r="H338" s="137">
        <v>26.341000000000001</v>
      </c>
      <c r="I338" s="138"/>
      <c r="J338" s="139">
        <f>ROUND(I338*H338,2)</f>
        <v>0</v>
      </c>
      <c r="K338" s="140"/>
      <c r="L338" s="32"/>
      <c r="M338" s="141" t="s">
        <v>1</v>
      </c>
      <c r="N338" s="142" t="s">
        <v>38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90</v>
      </c>
      <c r="AT338" s="145" t="s">
        <v>158</v>
      </c>
      <c r="AU338" s="145" t="s">
        <v>82</v>
      </c>
      <c r="AY338" s="17" t="s">
        <v>155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80</v>
      </c>
      <c r="BK338" s="146">
        <f>ROUND(I338*H338,2)</f>
        <v>0</v>
      </c>
      <c r="BL338" s="17" t="s">
        <v>90</v>
      </c>
      <c r="BM338" s="145" t="s">
        <v>331</v>
      </c>
    </row>
    <row r="339" spans="2:65" s="1" customFormat="1" ht="24.15" customHeight="1">
      <c r="B339" s="32"/>
      <c r="C339" s="133" t="s">
        <v>332</v>
      </c>
      <c r="D339" s="133" t="s">
        <v>158</v>
      </c>
      <c r="E339" s="134" t="s">
        <v>333</v>
      </c>
      <c r="F339" s="135" t="s">
        <v>334</v>
      </c>
      <c r="G339" s="136" t="s">
        <v>335</v>
      </c>
      <c r="H339" s="137">
        <v>0.65300000000000002</v>
      </c>
      <c r="I339" s="138"/>
      <c r="J339" s="139">
        <f>ROUND(I339*H339,2)</f>
        <v>0</v>
      </c>
      <c r="K339" s="140"/>
      <c r="L339" s="32"/>
      <c r="M339" s="141" t="s">
        <v>1</v>
      </c>
      <c r="N339" s="142" t="s">
        <v>38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90</v>
      </c>
      <c r="AT339" s="145" t="s">
        <v>158</v>
      </c>
      <c r="AU339" s="145" t="s">
        <v>82</v>
      </c>
      <c r="AY339" s="17" t="s">
        <v>155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7" t="s">
        <v>80</v>
      </c>
      <c r="BK339" s="146">
        <f>ROUND(I339*H339,2)</f>
        <v>0</v>
      </c>
      <c r="BL339" s="17" t="s">
        <v>90</v>
      </c>
      <c r="BM339" s="145" t="s">
        <v>336</v>
      </c>
    </row>
    <row r="340" spans="2:65" s="12" customFormat="1" ht="10.199999999999999">
      <c r="B340" s="147"/>
      <c r="D340" s="148" t="s">
        <v>162</v>
      </c>
      <c r="E340" s="149" t="s">
        <v>1</v>
      </c>
      <c r="F340" s="150" t="s">
        <v>337</v>
      </c>
      <c r="H340" s="149" t="s">
        <v>1</v>
      </c>
      <c r="I340" s="151"/>
      <c r="L340" s="147"/>
      <c r="M340" s="152"/>
      <c r="T340" s="153"/>
      <c r="AT340" s="149" t="s">
        <v>162</v>
      </c>
      <c r="AU340" s="149" t="s">
        <v>82</v>
      </c>
      <c r="AV340" s="12" t="s">
        <v>80</v>
      </c>
      <c r="AW340" s="12" t="s">
        <v>30</v>
      </c>
      <c r="AX340" s="12" t="s">
        <v>73</v>
      </c>
      <c r="AY340" s="149" t="s">
        <v>155</v>
      </c>
    </row>
    <row r="341" spans="2:65" s="13" customFormat="1" ht="10.199999999999999">
      <c r="B341" s="154"/>
      <c r="D341" s="148" t="s">
        <v>162</v>
      </c>
      <c r="E341" s="155" t="s">
        <v>1</v>
      </c>
      <c r="F341" s="156" t="s">
        <v>338</v>
      </c>
      <c r="H341" s="157">
        <v>0.65300000000000002</v>
      </c>
      <c r="I341" s="158"/>
      <c r="L341" s="154"/>
      <c r="M341" s="159"/>
      <c r="T341" s="160"/>
      <c r="AT341" s="155" t="s">
        <v>162</v>
      </c>
      <c r="AU341" s="155" t="s">
        <v>82</v>
      </c>
      <c r="AV341" s="13" t="s">
        <v>82</v>
      </c>
      <c r="AW341" s="13" t="s">
        <v>30</v>
      </c>
      <c r="AX341" s="13" t="s">
        <v>73</v>
      </c>
      <c r="AY341" s="155" t="s">
        <v>155</v>
      </c>
    </row>
    <row r="342" spans="2:65" s="14" customFormat="1" ht="10.199999999999999">
      <c r="B342" s="161"/>
      <c r="D342" s="148" t="s">
        <v>162</v>
      </c>
      <c r="E342" s="162" t="s">
        <v>1</v>
      </c>
      <c r="F342" s="163" t="s">
        <v>165</v>
      </c>
      <c r="H342" s="164">
        <v>0.65300000000000002</v>
      </c>
      <c r="I342" s="165"/>
      <c r="L342" s="161"/>
      <c r="M342" s="166"/>
      <c r="T342" s="167"/>
      <c r="AT342" s="162" t="s">
        <v>162</v>
      </c>
      <c r="AU342" s="162" t="s">
        <v>82</v>
      </c>
      <c r="AV342" s="14" t="s">
        <v>90</v>
      </c>
      <c r="AW342" s="14" t="s">
        <v>30</v>
      </c>
      <c r="AX342" s="14" t="s">
        <v>80</v>
      </c>
      <c r="AY342" s="162" t="s">
        <v>155</v>
      </c>
    </row>
    <row r="343" spans="2:65" s="1" customFormat="1" ht="33" customHeight="1">
      <c r="B343" s="32"/>
      <c r="C343" s="133" t="s">
        <v>263</v>
      </c>
      <c r="D343" s="133" t="s">
        <v>158</v>
      </c>
      <c r="E343" s="134" t="s">
        <v>339</v>
      </c>
      <c r="F343" s="135" t="s">
        <v>340</v>
      </c>
      <c r="G343" s="136" t="s">
        <v>161</v>
      </c>
      <c r="H343" s="137">
        <v>0.26800000000000002</v>
      </c>
      <c r="I343" s="138"/>
      <c r="J343" s="139">
        <f>ROUND(I343*H343,2)</f>
        <v>0</v>
      </c>
      <c r="K343" s="140"/>
      <c r="L343" s="32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90</v>
      </c>
      <c r="AT343" s="145" t="s">
        <v>158</v>
      </c>
      <c r="AU343" s="145" t="s">
        <v>82</v>
      </c>
      <c r="AY343" s="17" t="s">
        <v>155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7" t="s">
        <v>80</v>
      </c>
      <c r="BK343" s="146">
        <f>ROUND(I343*H343,2)</f>
        <v>0</v>
      </c>
      <c r="BL343" s="17" t="s">
        <v>90</v>
      </c>
      <c r="BM343" s="145" t="s">
        <v>341</v>
      </c>
    </row>
    <row r="344" spans="2:65" s="12" customFormat="1" ht="10.199999999999999">
      <c r="B344" s="147"/>
      <c r="D344" s="148" t="s">
        <v>162</v>
      </c>
      <c r="E344" s="149" t="s">
        <v>1</v>
      </c>
      <c r="F344" s="150" t="s">
        <v>279</v>
      </c>
      <c r="H344" s="149" t="s">
        <v>1</v>
      </c>
      <c r="I344" s="151"/>
      <c r="L344" s="147"/>
      <c r="M344" s="152"/>
      <c r="T344" s="153"/>
      <c r="AT344" s="149" t="s">
        <v>162</v>
      </c>
      <c r="AU344" s="149" t="s">
        <v>82</v>
      </c>
      <c r="AV344" s="12" t="s">
        <v>80</v>
      </c>
      <c r="AW344" s="12" t="s">
        <v>30</v>
      </c>
      <c r="AX344" s="12" t="s">
        <v>73</v>
      </c>
      <c r="AY344" s="149" t="s">
        <v>155</v>
      </c>
    </row>
    <row r="345" spans="2:65" s="12" customFormat="1" ht="10.199999999999999">
      <c r="B345" s="147"/>
      <c r="D345" s="148" t="s">
        <v>162</v>
      </c>
      <c r="E345" s="149" t="s">
        <v>1</v>
      </c>
      <c r="F345" s="150" t="s">
        <v>280</v>
      </c>
      <c r="H345" s="149" t="s">
        <v>1</v>
      </c>
      <c r="I345" s="151"/>
      <c r="L345" s="147"/>
      <c r="M345" s="152"/>
      <c r="T345" s="153"/>
      <c r="AT345" s="149" t="s">
        <v>162</v>
      </c>
      <c r="AU345" s="149" t="s">
        <v>82</v>
      </c>
      <c r="AV345" s="12" t="s">
        <v>80</v>
      </c>
      <c r="AW345" s="12" t="s">
        <v>30</v>
      </c>
      <c r="AX345" s="12" t="s">
        <v>73</v>
      </c>
      <c r="AY345" s="149" t="s">
        <v>155</v>
      </c>
    </row>
    <row r="346" spans="2:65" s="13" customFormat="1" ht="10.199999999999999">
      <c r="B346" s="154"/>
      <c r="D346" s="148" t="s">
        <v>162</v>
      </c>
      <c r="E346" s="155" t="s">
        <v>1</v>
      </c>
      <c r="F346" s="156" t="s">
        <v>342</v>
      </c>
      <c r="H346" s="157">
        <v>0.26800000000000002</v>
      </c>
      <c r="I346" s="158"/>
      <c r="L346" s="154"/>
      <c r="M346" s="159"/>
      <c r="T346" s="160"/>
      <c r="AT346" s="155" t="s">
        <v>162</v>
      </c>
      <c r="AU346" s="155" t="s">
        <v>82</v>
      </c>
      <c r="AV346" s="13" t="s">
        <v>82</v>
      </c>
      <c r="AW346" s="13" t="s">
        <v>30</v>
      </c>
      <c r="AX346" s="13" t="s">
        <v>73</v>
      </c>
      <c r="AY346" s="155" t="s">
        <v>155</v>
      </c>
    </row>
    <row r="347" spans="2:65" s="14" customFormat="1" ht="10.199999999999999">
      <c r="B347" s="161"/>
      <c r="D347" s="148" t="s">
        <v>162</v>
      </c>
      <c r="E347" s="162" t="s">
        <v>1</v>
      </c>
      <c r="F347" s="163" t="s">
        <v>165</v>
      </c>
      <c r="H347" s="164">
        <v>0.26800000000000002</v>
      </c>
      <c r="I347" s="165"/>
      <c r="L347" s="161"/>
      <c r="M347" s="166"/>
      <c r="T347" s="167"/>
      <c r="AT347" s="162" t="s">
        <v>162</v>
      </c>
      <c r="AU347" s="162" t="s">
        <v>82</v>
      </c>
      <c r="AV347" s="14" t="s">
        <v>90</v>
      </c>
      <c r="AW347" s="14" t="s">
        <v>30</v>
      </c>
      <c r="AX347" s="14" t="s">
        <v>80</v>
      </c>
      <c r="AY347" s="162" t="s">
        <v>155</v>
      </c>
    </row>
    <row r="348" spans="2:65" s="1" customFormat="1" ht="16.5" customHeight="1">
      <c r="B348" s="32"/>
      <c r="C348" s="133" t="s">
        <v>343</v>
      </c>
      <c r="D348" s="133" t="s">
        <v>158</v>
      </c>
      <c r="E348" s="134" t="s">
        <v>344</v>
      </c>
      <c r="F348" s="135" t="s">
        <v>345</v>
      </c>
      <c r="G348" s="136" t="s">
        <v>213</v>
      </c>
      <c r="H348" s="137">
        <v>1.2250000000000001</v>
      </c>
      <c r="I348" s="138"/>
      <c r="J348" s="139">
        <f>ROUND(I348*H348,2)</f>
        <v>0</v>
      </c>
      <c r="K348" s="140"/>
      <c r="L348" s="32"/>
      <c r="M348" s="141" t="s">
        <v>1</v>
      </c>
      <c r="N348" s="142" t="s">
        <v>38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90</v>
      </c>
      <c r="AT348" s="145" t="s">
        <v>158</v>
      </c>
      <c r="AU348" s="145" t="s">
        <v>82</v>
      </c>
      <c r="AY348" s="17" t="s">
        <v>155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80</v>
      </c>
      <c r="BK348" s="146">
        <f>ROUND(I348*H348,2)</f>
        <v>0</v>
      </c>
      <c r="BL348" s="17" t="s">
        <v>90</v>
      </c>
      <c r="BM348" s="145" t="s">
        <v>346</v>
      </c>
    </row>
    <row r="349" spans="2:65" s="12" customFormat="1" ht="10.199999999999999">
      <c r="B349" s="147"/>
      <c r="D349" s="148" t="s">
        <v>162</v>
      </c>
      <c r="E349" s="149" t="s">
        <v>1</v>
      </c>
      <c r="F349" s="150" t="s">
        <v>279</v>
      </c>
      <c r="H349" s="149" t="s">
        <v>1</v>
      </c>
      <c r="I349" s="151"/>
      <c r="L349" s="147"/>
      <c r="M349" s="152"/>
      <c r="T349" s="153"/>
      <c r="AT349" s="149" t="s">
        <v>162</v>
      </c>
      <c r="AU349" s="149" t="s">
        <v>82</v>
      </c>
      <c r="AV349" s="12" t="s">
        <v>80</v>
      </c>
      <c r="AW349" s="12" t="s">
        <v>30</v>
      </c>
      <c r="AX349" s="12" t="s">
        <v>73</v>
      </c>
      <c r="AY349" s="149" t="s">
        <v>155</v>
      </c>
    </row>
    <row r="350" spans="2:65" s="12" customFormat="1" ht="10.199999999999999">
      <c r="B350" s="147"/>
      <c r="D350" s="148" t="s">
        <v>162</v>
      </c>
      <c r="E350" s="149" t="s">
        <v>1</v>
      </c>
      <c r="F350" s="150" t="s">
        <v>280</v>
      </c>
      <c r="H350" s="149" t="s">
        <v>1</v>
      </c>
      <c r="I350" s="151"/>
      <c r="L350" s="147"/>
      <c r="M350" s="152"/>
      <c r="T350" s="153"/>
      <c r="AT350" s="149" t="s">
        <v>162</v>
      </c>
      <c r="AU350" s="149" t="s">
        <v>82</v>
      </c>
      <c r="AV350" s="12" t="s">
        <v>80</v>
      </c>
      <c r="AW350" s="12" t="s">
        <v>30</v>
      </c>
      <c r="AX350" s="12" t="s">
        <v>73</v>
      </c>
      <c r="AY350" s="149" t="s">
        <v>155</v>
      </c>
    </row>
    <row r="351" spans="2:65" s="13" customFormat="1" ht="10.199999999999999">
      <c r="B351" s="154"/>
      <c r="D351" s="148" t="s">
        <v>162</v>
      </c>
      <c r="E351" s="155" t="s">
        <v>1</v>
      </c>
      <c r="F351" s="156" t="s">
        <v>347</v>
      </c>
      <c r="H351" s="157">
        <v>1.2250000000000001</v>
      </c>
      <c r="I351" s="158"/>
      <c r="L351" s="154"/>
      <c r="M351" s="159"/>
      <c r="T351" s="160"/>
      <c r="AT351" s="155" t="s">
        <v>162</v>
      </c>
      <c r="AU351" s="155" t="s">
        <v>82</v>
      </c>
      <c r="AV351" s="13" t="s">
        <v>82</v>
      </c>
      <c r="AW351" s="13" t="s">
        <v>30</v>
      </c>
      <c r="AX351" s="13" t="s">
        <v>73</v>
      </c>
      <c r="AY351" s="155" t="s">
        <v>155</v>
      </c>
    </row>
    <row r="352" spans="2:65" s="14" customFormat="1" ht="10.199999999999999">
      <c r="B352" s="161"/>
      <c r="D352" s="148" t="s">
        <v>162</v>
      </c>
      <c r="E352" s="162" t="s">
        <v>1</v>
      </c>
      <c r="F352" s="163" t="s">
        <v>165</v>
      </c>
      <c r="H352" s="164">
        <v>1.2250000000000001</v>
      </c>
      <c r="I352" s="165"/>
      <c r="L352" s="161"/>
      <c r="M352" s="166"/>
      <c r="T352" s="167"/>
      <c r="AT352" s="162" t="s">
        <v>162</v>
      </c>
      <c r="AU352" s="162" t="s">
        <v>82</v>
      </c>
      <c r="AV352" s="14" t="s">
        <v>90</v>
      </c>
      <c r="AW352" s="14" t="s">
        <v>30</v>
      </c>
      <c r="AX352" s="14" t="s">
        <v>80</v>
      </c>
      <c r="AY352" s="162" t="s">
        <v>155</v>
      </c>
    </row>
    <row r="353" spans="2:65" s="1" customFormat="1" ht="16.5" customHeight="1">
      <c r="B353" s="32"/>
      <c r="C353" s="133" t="s">
        <v>269</v>
      </c>
      <c r="D353" s="133" t="s">
        <v>158</v>
      </c>
      <c r="E353" s="134" t="s">
        <v>348</v>
      </c>
      <c r="F353" s="135" t="s">
        <v>349</v>
      </c>
      <c r="G353" s="136" t="s">
        <v>213</v>
      </c>
      <c r="H353" s="137">
        <v>1.2250000000000001</v>
      </c>
      <c r="I353" s="138"/>
      <c r="J353" s="139">
        <f>ROUND(I353*H353,2)</f>
        <v>0</v>
      </c>
      <c r="K353" s="140"/>
      <c r="L353" s="32"/>
      <c r="M353" s="141" t="s">
        <v>1</v>
      </c>
      <c r="N353" s="142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90</v>
      </c>
      <c r="AT353" s="145" t="s">
        <v>158</v>
      </c>
      <c r="AU353" s="145" t="s">
        <v>82</v>
      </c>
      <c r="AY353" s="17" t="s">
        <v>155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7" t="s">
        <v>80</v>
      </c>
      <c r="BK353" s="146">
        <f>ROUND(I353*H353,2)</f>
        <v>0</v>
      </c>
      <c r="BL353" s="17" t="s">
        <v>90</v>
      </c>
      <c r="BM353" s="145" t="s">
        <v>350</v>
      </c>
    </row>
    <row r="354" spans="2:65" s="1" customFormat="1" ht="24.15" customHeight="1">
      <c r="B354" s="32"/>
      <c r="C354" s="133" t="s">
        <v>7</v>
      </c>
      <c r="D354" s="133" t="s">
        <v>158</v>
      </c>
      <c r="E354" s="134" t="s">
        <v>351</v>
      </c>
      <c r="F354" s="135" t="s">
        <v>352</v>
      </c>
      <c r="G354" s="136" t="s">
        <v>335</v>
      </c>
      <c r="H354" s="137">
        <v>4.8000000000000001E-2</v>
      </c>
      <c r="I354" s="138"/>
      <c r="J354" s="139">
        <f>ROUND(I354*H354,2)</f>
        <v>0</v>
      </c>
      <c r="K354" s="140"/>
      <c r="L354" s="32"/>
      <c r="M354" s="141" t="s">
        <v>1</v>
      </c>
      <c r="N354" s="142" t="s">
        <v>38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90</v>
      </c>
      <c r="AT354" s="145" t="s">
        <v>158</v>
      </c>
      <c r="AU354" s="145" t="s">
        <v>82</v>
      </c>
      <c r="AY354" s="17" t="s">
        <v>155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7" t="s">
        <v>80</v>
      </c>
      <c r="BK354" s="146">
        <f>ROUND(I354*H354,2)</f>
        <v>0</v>
      </c>
      <c r="BL354" s="17" t="s">
        <v>90</v>
      </c>
      <c r="BM354" s="145" t="s">
        <v>353</v>
      </c>
    </row>
    <row r="355" spans="2:65" s="12" customFormat="1" ht="20.399999999999999">
      <c r="B355" s="147"/>
      <c r="D355" s="148" t="s">
        <v>162</v>
      </c>
      <c r="E355" s="149" t="s">
        <v>1</v>
      </c>
      <c r="F355" s="150" t="s">
        <v>354</v>
      </c>
      <c r="H355" s="149" t="s">
        <v>1</v>
      </c>
      <c r="I355" s="151"/>
      <c r="L355" s="147"/>
      <c r="M355" s="152"/>
      <c r="T355" s="153"/>
      <c r="AT355" s="149" t="s">
        <v>162</v>
      </c>
      <c r="AU355" s="149" t="s">
        <v>82</v>
      </c>
      <c r="AV355" s="12" t="s">
        <v>80</v>
      </c>
      <c r="AW355" s="12" t="s">
        <v>30</v>
      </c>
      <c r="AX355" s="12" t="s">
        <v>73</v>
      </c>
      <c r="AY355" s="149" t="s">
        <v>155</v>
      </c>
    </row>
    <row r="356" spans="2:65" s="12" customFormat="1" ht="10.199999999999999">
      <c r="B356" s="147"/>
      <c r="D356" s="148" t="s">
        <v>162</v>
      </c>
      <c r="E356" s="149" t="s">
        <v>1</v>
      </c>
      <c r="F356" s="150" t="s">
        <v>355</v>
      </c>
      <c r="H356" s="149" t="s">
        <v>1</v>
      </c>
      <c r="I356" s="151"/>
      <c r="L356" s="147"/>
      <c r="M356" s="152"/>
      <c r="T356" s="153"/>
      <c r="AT356" s="149" t="s">
        <v>162</v>
      </c>
      <c r="AU356" s="149" t="s">
        <v>82</v>
      </c>
      <c r="AV356" s="12" t="s">
        <v>80</v>
      </c>
      <c r="AW356" s="12" t="s">
        <v>30</v>
      </c>
      <c r="AX356" s="12" t="s">
        <v>73</v>
      </c>
      <c r="AY356" s="149" t="s">
        <v>155</v>
      </c>
    </row>
    <row r="357" spans="2:65" s="13" customFormat="1" ht="10.199999999999999">
      <c r="B357" s="154"/>
      <c r="D357" s="148" t="s">
        <v>162</v>
      </c>
      <c r="E357" s="155" t="s">
        <v>1</v>
      </c>
      <c r="F357" s="156" t="s">
        <v>356</v>
      </c>
      <c r="H357" s="157">
        <v>4.8000000000000001E-2</v>
      </c>
      <c r="I357" s="158"/>
      <c r="L357" s="154"/>
      <c r="M357" s="159"/>
      <c r="T357" s="160"/>
      <c r="AT357" s="155" t="s">
        <v>162</v>
      </c>
      <c r="AU357" s="155" t="s">
        <v>82</v>
      </c>
      <c r="AV357" s="13" t="s">
        <v>82</v>
      </c>
      <c r="AW357" s="13" t="s">
        <v>30</v>
      </c>
      <c r="AX357" s="13" t="s">
        <v>73</v>
      </c>
      <c r="AY357" s="155" t="s">
        <v>155</v>
      </c>
    </row>
    <row r="358" spans="2:65" s="14" customFormat="1" ht="10.199999999999999">
      <c r="B358" s="161"/>
      <c r="D358" s="148" t="s">
        <v>162</v>
      </c>
      <c r="E358" s="162" t="s">
        <v>1</v>
      </c>
      <c r="F358" s="163" t="s">
        <v>165</v>
      </c>
      <c r="H358" s="164">
        <v>4.8000000000000001E-2</v>
      </c>
      <c r="I358" s="165"/>
      <c r="L358" s="161"/>
      <c r="M358" s="166"/>
      <c r="T358" s="167"/>
      <c r="AT358" s="162" t="s">
        <v>162</v>
      </c>
      <c r="AU358" s="162" t="s">
        <v>82</v>
      </c>
      <c r="AV358" s="14" t="s">
        <v>90</v>
      </c>
      <c r="AW358" s="14" t="s">
        <v>30</v>
      </c>
      <c r="AX358" s="14" t="s">
        <v>80</v>
      </c>
      <c r="AY358" s="162" t="s">
        <v>155</v>
      </c>
    </row>
    <row r="359" spans="2:65" s="11" customFormat="1" ht="22.8" customHeight="1">
      <c r="B359" s="121"/>
      <c r="D359" s="122" t="s">
        <v>72</v>
      </c>
      <c r="E359" s="131" t="s">
        <v>87</v>
      </c>
      <c r="F359" s="131" t="s">
        <v>357</v>
      </c>
      <c r="I359" s="124"/>
      <c r="J359" s="132">
        <f>BK359</f>
        <v>0</v>
      </c>
      <c r="L359" s="121"/>
      <c r="M359" s="126"/>
      <c r="P359" s="127">
        <f>SUM(P360:P402)</f>
        <v>0</v>
      </c>
      <c r="R359" s="127">
        <f>SUM(R360:R402)</f>
        <v>0</v>
      </c>
      <c r="T359" s="128">
        <f>SUM(T360:T402)</f>
        <v>0</v>
      </c>
      <c r="AR359" s="122" t="s">
        <v>80</v>
      </c>
      <c r="AT359" s="129" t="s">
        <v>72</v>
      </c>
      <c r="AU359" s="129" t="s">
        <v>80</v>
      </c>
      <c r="AY359" s="122" t="s">
        <v>155</v>
      </c>
      <c r="BK359" s="130">
        <f>SUM(BK360:BK402)</f>
        <v>0</v>
      </c>
    </row>
    <row r="360" spans="2:65" s="1" customFormat="1" ht="37.799999999999997" customHeight="1">
      <c r="B360" s="32"/>
      <c r="C360" s="133" t="s">
        <v>284</v>
      </c>
      <c r="D360" s="133" t="s">
        <v>158</v>
      </c>
      <c r="E360" s="134" t="s">
        <v>358</v>
      </c>
      <c r="F360" s="135" t="s">
        <v>359</v>
      </c>
      <c r="G360" s="136" t="s">
        <v>161</v>
      </c>
      <c r="H360" s="137">
        <v>8.9369999999999994</v>
      </c>
      <c r="I360" s="138"/>
      <c r="J360" s="139">
        <f>ROUND(I360*H360,2)</f>
        <v>0</v>
      </c>
      <c r="K360" s="140"/>
      <c r="L360" s="32"/>
      <c r="M360" s="141" t="s">
        <v>1</v>
      </c>
      <c r="N360" s="142" t="s">
        <v>38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90</v>
      </c>
      <c r="AT360" s="145" t="s">
        <v>158</v>
      </c>
      <c r="AU360" s="145" t="s">
        <v>82</v>
      </c>
      <c r="AY360" s="17" t="s">
        <v>155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7" t="s">
        <v>80</v>
      </c>
      <c r="BK360" s="146">
        <f>ROUND(I360*H360,2)</f>
        <v>0</v>
      </c>
      <c r="BL360" s="17" t="s">
        <v>90</v>
      </c>
      <c r="BM360" s="145" t="s">
        <v>360</v>
      </c>
    </row>
    <row r="361" spans="2:65" s="13" customFormat="1" ht="10.199999999999999">
      <c r="B361" s="154"/>
      <c r="D361" s="148" t="s">
        <v>162</v>
      </c>
      <c r="E361" s="155" t="s">
        <v>1</v>
      </c>
      <c r="F361" s="156" t="s">
        <v>361</v>
      </c>
      <c r="H361" s="157">
        <v>1.155</v>
      </c>
      <c r="I361" s="158"/>
      <c r="L361" s="154"/>
      <c r="M361" s="159"/>
      <c r="T361" s="160"/>
      <c r="AT361" s="155" t="s">
        <v>162</v>
      </c>
      <c r="AU361" s="155" t="s">
        <v>82</v>
      </c>
      <c r="AV361" s="13" t="s">
        <v>82</v>
      </c>
      <c r="AW361" s="13" t="s">
        <v>30</v>
      </c>
      <c r="AX361" s="13" t="s">
        <v>73</v>
      </c>
      <c r="AY361" s="155" t="s">
        <v>155</v>
      </c>
    </row>
    <row r="362" spans="2:65" s="13" customFormat="1" ht="10.199999999999999">
      <c r="B362" s="154"/>
      <c r="D362" s="148" t="s">
        <v>162</v>
      </c>
      <c r="E362" s="155" t="s">
        <v>1</v>
      </c>
      <c r="F362" s="156" t="s">
        <v>362</v>
      </c>
      <c r="H362" s="157">
        <v>0.82499999999999996</v>
      </c>
      <c r="I362" s="158"/>
      <c r="L362" s="154"/>
      <c r="M362" s="159"/>
      <c r="T362" s="160"/>
      <c r="AT362" s="155" t="s">
        <v>162</v>
      </c>
      <c r="AU362" s="155" t="s">
        <v>82</v>
      </c>
      <c r="AV362" s="13" t="s">
        <v>82</v>
      </c>
      <c r="AW362" s="13" t="s">
        <v>30</v>
      </c>
      <c r="AX362" s="13" t="s">
        <v>73</v>
      </c>
      <c r="AY362" s="155" t="s">
        <v>155</v>
      </c>
    </row>
    <row r="363" spans="2:65" s="13" customFormat="1" ht="10.199999999999999">
      <c r="B363" s="154"/>
      <c r="D363" s="148" t="s">
        <v>162</v>
      </c>
      <c r="E363" s="155" t="s">
        <v>1</v>
      </c>
      <c r="F363" s="156" t="s">
        <v>363</v>
      </c>
      <c r="H363" s="157">
        <v>0.56100000000000005</v>
      </c>
      <c r="I363" s="158"/>
      <c r="L363" s="154"/>
      <c r="M363" s="159"/>
      <c r="T363" s="160"/>
      <c r="AT363" s="155" t="s">
        <v>162</v>
      </c>
      <c r="AU363" s="155" t="s">
        <v>82</v>
      </c>
      <c r="AV363" s="13" t="s">
        <v>82</v>
      </c>
      <c r="AW363" s="13" t="s">
        <v>30</v>
      </c>
      <c r="AX363" s="13" t="s">
        <v>73</v>
      </c>
      <c r="AY363" s="155" t="s">
        <v>155</v>
      </c>
    </row>
    <row r="364" spans="2:65" s="13" customFormat="1" ht="10.199999999999999">
      <c r="B364" s="154"/>
      <c r="D364" s="148" t="s">
        <v>162</v>
      </c>
      <c r="E364" s="155" t="s">
        <v>1</v>
      </c>
      <c r="F364" s="156" t="s">
        <v>364</v>
      </c>
      <c r="H364" s="157">
        <v>0.82499999999999996</v>
      </c>
      <c r="I364" s="158"/>
      <c r="L364" s="154"/>
      <c r="M364" s="159"/>
      <c r="T364" s="160"/>
      <c r="AT364" s="155" t="s">
        <v>162</v>
      </c>
      <c r="AU364" s="155" t="s">
        <v>82</v>
      </c>
      <c r="AV364" s="13" t="s">
        <v>82</v>
      </c>
      <c r="AW364" s="13" t="s">
        <v>30</v>
      </c>
      <c r="AX364" s="13" t="s">
        <v>73</v>
      </c>
      <c r="AY364" s="155" t="s">
        <v>155</v>
      </c>
    </row>
    <row r="365" spans="2:65" s="13" customFormat="1" ht="10.199999999999999">
      <c r="B365" s="154"/>
      <c r="D365" s="148" t="s">
        <v>162</v>
      </c>
      <c r="E365" s="155" t="s">
        <v>1</v>
      </c>
      <c r="F365" s="156" t="s">
        <v>365</v>
      </c>
      <c r="H365" s="157">
        <v>0.86599999999999999</v>
      </c>
      <c r="I365" s="158"/>
      <c r="L365" s="154"/>
      <c r="M365" s="159"/>
      <c r="T365" s="160"/>
      <c r="AT365" s="155" t="s">
        <v>162</v>
      </c>
      <c r="AU365" s="155" t="s">
        <v>82</v>
      </c>
      <c r="AV365" s="13" t="s">
        <v>82</v>
      </c>
      <c r="AW365" s="13" t="s">
        <v>30</v>
      </c>
      <c r="AX365" s="13" t="s">
        <v>73</v>
      </c>
      <c r="AY365" s="155" t="s">
        <v>155</v>
      </c>
    </row>
    <row r="366" spans="2:65" s="13" customFormat="1" ht="10.199999999999999">
      <c r="B366" s="154"/>
      <c r="D366" s="148" t="s">
        <v>162</v>
      </c>
      <c r="E366" s="155" t="s">
        <v>1</v>
      </c>
      <c r="F366" s="156" t="s">
        <v>366</v>
      </c>
      <c r="H366" s="157">
        <v>1.1000000000000001</v>
      </c>
      <c r="I366" s="158"/>
      <c r="L366" s="154"/>
      <c r="M366" s="159"/>
      <c r="T366" s="160"/>
      <c r="AT366" s="155" t="s">
        <v>162</v>
      </c>
      <c r="AU366" s="155" t="s">
        <v>82</v>
      </c>
      <c r="AV366" s="13" t="s">
        <v>82</v>
      </c>
      <c r="AW366" s="13" t="s">
        <v>30</v>
      </c>
      <c r="AX366" s="13" t="s">
        <v>73</v>
      </c>
      <c r="AY366" s="155" t="s">
        <v>155</v>
      </c>
    </row>
    <row r="367" spans="2:65" s="13" customFormat="1" ht="10.199999999999999">
      <c r="B367" s="154"/>
      <c r="D367" s="148" t="s">
        <v>162</v>
      </c>
      <c r="E367" s="155" t="s">
        <v>1</v>
      </c>
      <c r="F367" s="156" t="s">
        <v>367</v>
      </c>
      <c r="H367" s="157">
        <v>0.80500000000000005</v>
      </c>
      <c r="I367" s="158"/>
      <c r="L367" s="154"/>
      <c r="M367" s="159"/>
      <c r="T367" s="160"/>
      <c r="AT367" s="155" t="s">
        <v>162</v>
      </c>
      <c r="AU367" s="155" t="s">
        <v>82</v>
      </c>
      <c r="AV367" s="13" t="s">
        <v>82</v>
      </c>
      <c r="AW367" s="13" t="s">
        <v>30</v>
      </c>
      <c r="AX367" s="13" t="s">
        <v>73</v>
      </c>
      <c r="AY367" s="155" t="s">
        <v>155</v>
      </c>
    </row>
    <row r="368" spans="2:65" s="13" customFormat="1" ht="10.199999999999999">
      <c r="B368" s="154"/>
      <c r="D368" s="148" t="s">
        <v>162</v>
      </c>
      <c r="E368" s="155" t="s">
        <v>1</v>
      </c>
      <c r="F368" s="156" t="s">
        <v>368</v>
      </c>
      <c r="H368" s="157">
        <v>0.98</v>
      </c>
      <c r="I368" s="158"/>
      <c r="L368" s="154"/>
      <c r="M368" s="159"/>
      <c r="T368" s="160"/>
      <c r="AT368" s="155" t="s">
        <v>162</v>
      </c>
      <c r="AU368" s="155" t="s">
        <v>82</v>
      </c>
      <c r="AV368" s="13" t="s">
        <v>82</v>
      </c>
      <c r="AW368" s="13" t="s">
        <v>30</v>
      </c>
      <c r="AX368" s="13" t="s">
        <v>73</v>
      </c>
      <c r="AY368" s="155" t="s">
        <v>155</v>
      </c>
    </row>
    <row r="369" spans="2:65" s="13" customFormat="1" ht="10.199999999999999">
      <c r="B369" s="154"/>
      <c r="D369" s="148" t="s">
        <v>162</v>
      </c>
      <c r="E369" s="155" t="s">
        <v>1</v>
      </c>
      <c r="F369" s="156" t="s">
        <v>369</v>
      </c>
      <c r="H369" s="157">
        <v>1.1200000000000001</v>
      </c>
      <c r="I369" s="158"/>
      <c r="L369" s="154"/>
      <c r="M369" s="159"/>
      <c r="T369" s="160"/>
      <c r="AT369" s="155" t="s">
        <v>162</v>
      </c>
      <c r="AU369" s="155" t="s">
        <v>82</v>
      </c>
      <c r="AV369" s="13" t="s">
        <v>82</v>
      </c>
      <c r="AW369" s="13" t="s">
        <v>30</v>
      </c>
      <c r="AX369" s="13" t="s">
        <v>73</v>
      </c>
      <c r="AY369" s="155" t="s">
        <v>155</v>
      </c>
    </row>
    <row r="370" spans="2:65" s="13" customFormat="1" ht="10.199999999999999">
      <c r="B370" s="154"/>
      <c r="D370" s="148" t="s">
        <v>162</v>
      </c>
      <c r="E370" s="155" t="s">
        <v>1</v>
      </c>
      <c r="F370" s="156" t="s">
        <v>370</v>
      </c>
      <c r="H370" s="157">
        <v>0.7</v>
      </c>
      <c r="I370" s="158"/>
      <c r="L370" s="154"/>
      <c r="M370" s="159"/>
      <c r="T370" s="160"/>
      <c r="AT370" s="155" t="s">
        <v>162</v>
      </c>
      <c r="AU370" s="155" t="s">
        <v>82</v>
      </c>
      <c r="AV370" s="13" t="s">
        <v>82</v>
      </c>
      <c r="AW370" s="13" t="s">
        <v>30</v>
      </c>
      <c r="AX370" s="13" t="s">
        <v>73</v>
      </c>
      <c r="AY370" s="155" t="s">
        <v>155</v>
      </c>
    </row>
    <row r="371" spans="2:65" s="14" customFormat="1" ht="10.199999999999999">
      <c r="B371" s="161"/>
      <c r="D371" s="148" t="s">
        <v>162</v>
      </c>
      <c r="E371" s="162" t="s">
        <v>1</v>
      </c>
      <c r="F371" s="163" t="s">
        <v>165</v>
      </c>
      <c r="H371" s="164">
        <v>8.9369999999999976</v>
      </c>
      <c r="I371" s="165"/>
      <c r="L371" s="161"/>
      <c r="M371" s="166"/>
      <c r="T371" s="167"/>
      <c r="AT371" s="162" t="s">
        <v>162</v>
      </c>
      <c r="AU371" s="162" t="s">
        <v>82</v>
      </c>
      <c r="AV371" s="14" t="s">
        <v>90</v>
      </c>
      <c r="AW371" s="14" t="s">
        <v>30</v>
      </c>
      <c r="AX371" s="14" t="s">
        <v>80</v>
      </c>
      <c r="AY371" s="162" t="s">
        <v>155</v>
      </c>
    </row>
    <row r="372" spans="2:65" s="1" customFormat="1" ht="37.799999999999997" customHeight="1">
      <c r="B372" s="32"/>
      <c r="C372" s="133" t="s">
        <v>371</v>
      </c>
      <c r="D372" s="133" t="s">
        <v>158</v>
      </c>
      <c r="E372" s="134" t="s">
        <v>372</v>
      </c>
      <c r="F372" s="135" t="s">
        <v>373</v>
      </c>
      <c r="G372" s="136" t="s">
        <v>335</v>
      </c>
      <c r="H372" s="137">
        <v>5.4859999999999998</v>
      </c>
      <c r="I372" s="138"/>
      <c r="J372" s="139">
        <f>ROUND(I372*H372,2)</f>
        <v>0</v>
      </c>
      <c r="K372" s="140"/>
      <c r="L372" s="32"/>
      <c r="M372" s="141" t="s">
        <v>1</v>
      </c>
      <c r="N372" s="142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90</v>
      </c>
      <c r="AT372" s="145" t="s">
        <v>158</v>
      </c>
      <c r="AU372" s="145" t="s">
        <v>82</v>
      </c>
      <c r="AY372" s="17" t="s">
        <v>155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7" t="s">
        <v>80</v>
      </c>
      <c r="BK372" s="146">
        <f>ROUND(I372*H372,2)</f>
        <v>0</v>
      </c>
      <c r="BL372" s="17" t="s">
        <v>90</v>
      </c>
      <c r="BM372" s="145" t="s">
        <v>374</v>
      </c>
    </row>
    <row r="373" spans="2:65" s="12" customFormat="1" ht="10.199999999999999">
      <c r="B373" s="147"/>
      <c r="D373" s="148" t="s">
        <v>162</v>
      </c>
      <c r="E373" s="149" t="s">
        <v>1</v>
      </c>
      <c r="F373" s="150" t="s">
        <v>375</v>
      </c>
      <c r="H373" s="149" t="s">
        <v>1</v>
      </c>
      <c r="I373" s="151"/>
      <c r="L373" s="147"/>
      <c r="M373" s="152"/>
      <c r="T373" s="153"/>
      <c r="AT373" s="149" t="s">
        <v>162</v>
      </c>
      <c r="AU373" s="149" t="s">
        <v>82</v>
      </c>
      <c r="AV373" s="12" t="s">
        <v>80</v>
      </c>
      <c r="AW373" s="12" t="s">
        <v>30</v>
      </c>
      <c r="AX373" s="12" t="s">
        <v>73</v>
      </c>
      <c r="AY373" s="149" t="s">
        <v>155</v>
      </c>
    </row>
    <row r="374" spans="2:65" s="13" customFormat="1" ht="10.199999999999999">
      <c r="B374" s="154"/>
      <c r="D374" s="148" t="s">
        <v>162</v>
      </c>
      <c r="E374" s="155" t="s">
        <v>1</v>
      </c>
      <c r="F374" s="156" t="s">
        <v>376</v>
      </c>
      <c r="H374" s="157">
        <v>1.31</v>
      </c>
      <c r="I374" s="158"/>
      <c r="L374" s="154"/>
      <c r="M374" s="159"/>
      <c r="T374" s="160"/>
      <c r="AT374" s="155" t="s">
        <v>162</v>
      </c>
      <c r="AU374" s="155" t="s">
        <v>82</v>
      </c>
      <c r="AV374" s="13" t="s">
        <v>82</v>
      </c>
      <c r="AW374" s="13" t="s">
        <v>30</v>
      </c>
      <c r="AX374" s="13" t="s">
        <v>73</v>
      </c>
      <c r="AY374" s="155" t="s">
        <v>155</v>
      </c>
    </row>
    <row r="375" spans="2:65" s="13" customFormat="1" ht="10.199999999999999">
      <c r="B375" s="154"/>
      <c r="D375" s="148" t="s">
        <v>162</v>
      </c>
      <c r="E375" s="155" t="s">
        <v>1</v>
      </c>
      <c r="F375" s="156" t="s">
        <v>377</v>
      </c>
      <c r="H375" s="157">
        <v>0.437</v>
      </c>
      <c r="I375" s="158"/>
      <c r="L375" s="154"/>
      <c r="M375" s="159"/>
      <c r="T375" s="160"/>
      <c r="AT375" s="155" t="s">
        <v>162</v>
      </c>
      <c r="AU375" s="155" t="s">
        <v>82</v>
      </c>
      <c r="AV375" s="13" t="s">
        <v>82</v>
      </c>
      <c r="AW375" s="13" t="s">
        <v>30</v>
      </c>
      <c r="AX375" s="13" t="s">
        <v>73</v>
      </c>
      <c r="AY375" s="155" t="s">
        <v>155</v>
      </c>
    </row>
    <row r="376" spans="2:65" s="13" customFormat="1" ht="10.199999999999999">
      <c r="B376" s="154"/>
      <c r="D376" s="148" t="s">
        <v>162</v>
      </c>
      <c r="E376" s="155" t="s">
        <v>1</v>
      </c>
      <c r="F376" s="156" t="s">
        <v>378</v>
      </c>
      <c r="H376" s="157">
        <v>0.32200000000000001</v>
      </c>
      <c r="I376" s="158"/>
      <c r="L376" s="154"/>
      <c r="M376" s="159"/>
      <c r="T376" s="160"/>
      <c r="AT376" s="155" t="s">
        <v>162</v>
      </c>
      <c r="AU376" s="155" t="s">
        <v>82</v>
      </c>
      <c r="AV376" s="13" t="s">
        <v>82</v>
      </c>
      <c r="AW376" s="13" t="s">
        <v>30</v>
      </c>
      <c r="AX376" s="13" t="s">
        <v>73</v>
      </c>
      <c r="AY376" s="155" t="s">
        <v>155</v>
      </c>
    </row>
    <row r="377" spans="2:65" s="13" customFormat="1" ht="10.199999999999999">
      <c r="B377" s="154"/>
      <c r="D377" s="148" t="s">
        <v>162</v>
      </c>
      <c r="E377" s="155" t="s">
        <v>1</v>
      </c>
      <c r="F377" s="156" t="s">
        <v>379</v>
      </c>
      <c r="H377" s="157">
        <v>0.25</v>
      </c>
      <c r="I377" s="158"/>
      <c r="L377" s="154"/>
      <c r="M377" s="159"/>
      <c r="T377" s="160"/>
      <c r="AT377" s="155" t="s">
        <v>162</v>
      </c>
      <c r="AU377" s="155" t="s">
        <v>82</v>
      </c>
      <c r="AV377" s="13" t="s">
        <v>82</v>
      </c>
      <c r="AW377" s="13" t="s">
        <v>30</v>
      </c>
      <c r="AX377" s="13" t="s">
        <v>73</v>
      </c>
      <c r="AY377" s="155" t="s">
        <v>155</v>
      </c>
    </row>
    <row r="378" spans="2:65" s="13" customFormat="1" ht="10.199999999999999">
      <c r="B378" s="154"/>
      <c r="D378" s="148" t="s">
        <v>162</v>
      </c>
      <c r="E378" s="155" t="s">
        <v>1</v>
      </c>
      <c r="F378" s="156" t="s">
        <v>380</v>
      </c>
      <c r="H378" s="157">
        <v>0.41599999999999998</v>
      </c>
      <c r="I378" s="158"/>
      <c r="L378" s="154"/>
      <c r="M378" s="159"/>
      <c r="T378" s="160"/>
      <c r="AT378" s="155" t="s">
        <v>162</v>
      </c>
      <c r="AU378" s="155" t="s">
        <v>82</v>
      </c>
      <c r="AV378" s="13" t="s">
        <v>82</v>
      </c>
      <c r="AW378" s="13" t="s">
        <v>30</v>
      </c>
      <c r="AX378" s="13" t="s">
        <v>73</v>
      </c>
      <c r="AY378" s="155" t="s">
        <v>155</v>
      </c>
    </row>
    <row r="379" spans="2:65" s="13" customFormat="1" ht="10.199999999999999">
      <c r="B379" s="154"/>
      <c r="D379" s="148" t="s">
        <v>162</v>
      </c>
      <c r="E379" s="155" t="s">
        <v>1</v>
      </c>
      <c r="F379" s="156" t="s">
        <v>381</v>
      </c>
      <c r="H379" s="157">
        <v>0.56200000000000006</v>
      </c>
      <c r="I379" s="158"/>
      <c r="L379" s="154"/>
      <c r="M379" s="159"/>
      <c r="T379" s="160"/>
      <c r="AT379" s="155" t="s">
        <v>162</v>
      </c>
      <c r="AU379" s="155" t="s">
        <v>82</v>
      </c>
      <c r="AV379" s="13" t="s">
        <v>82</v>
      </c>
      <c r="AW379" s="13" t="s">
        <v>30</v>
      </c>
      <c r="AX379" s="13" t="s">
        <v>73</v>
      </c>
      <c r="AY379" s="155" t="s">
        <v>155</v>
      </c>
    </row>
    <row r="380" spans="2:65" s="13" customFormat="1" ht="10.199999999999999">
      <c r="B380" s="154"/>
      <c r="D380" s="148" t="s">
        <v>162</v>
      </c>
      <c r="E380" s="155" t="s">
        <v>1</v>
      </c>
      <c r="F380" s="156" t="s">
        <v>382</v>
      </c>
      <c r="H380" s="157">
        <v>1.581</v>
      </c>
      <c r="I380" s="158"/>
      <c r="L380" s="154"/>
      <c r="M380" s="159"/>
      <c r="T380" s="160"/>
      <c r="AT380" s="155" t="s">
        <v>162</v>
      </c>
      <c r="AU380" s="155" t="s">
        <v>82</v>
      </c>
      <c r="AV380" s="13" t="s">
        <v>82</v>
      </c>
      <c r="AW380" s="13" t="s">
        <v>30</v>
      </c>
      <c r="AX380" s="13" t="s">
        <v>73</v>
      </c>
      <c r="AY380" s="155" t="s">
        <v>155</v>
      </c>
    </row>
    <row r="381" spans="2:65" s="13" customFormat="1" ht="10.199999999999999">
      <c r="B381" s="154"/>
      <c r="D381" s="148" t="s">
        <v>162</v>
      </c>
      <c r="E381" s="155" t="s">
        <v>1</v>
      </c>
      <c r="F381" s="156" t="s">
        <v>383</v>
      </c>
      <c r="H381" s="157">
        <v>0.374</v>
      </c>
      <c r="I381" s="158"/>
      <c r="L381" s="154"/>
      <c r="M381" s="159"/>
      <c r="T381" s="160"/>
      <c r="AT381" s="155" t="s">
        <v>162</v>
      </c>
      <c r="AU381" s="155" t="s">
        <v>82</v>
      </c>
      <c r="AV381" s="13" t="s">
        <v>82</v>
      </c>
      <c r="AW381" s="13" t="s">
        <v>30</v>
      </c>
      <c r="AX381" s="13" t="s">
        <v>73</v>
      </c>
      <c r="AY381" s="155" t="s">
        <v>155</v>
      </c>
    </row>
    <row r="382" spans="2:65" s="13" customFormat="1" ht="10.199999999999999">
      <c r="B382" s="154"/>
      <c r="D382" s="148" t="s">
        <v>162</v>
      </c>
      <c r="E382" s="155" t="s">
        <v>1</v>
      </c>
      <c r="F382" s="156" t="s">
        <v>384</v>
      </c>
      <c r="H382" s="157">
        <v>0.23400000000000001</v>
      </c>
      <c r="I382" s="158"/>
      <c r="L382" s="154"/>
      <c r="M382" s="159"/>
      <c r="T382" s="160"/>
      <c r="AT382" s="155" t="s">
        <v>162</v>
      </c>
      <c r="AU382" s="155" t="s">
        <v>82</v>
      </c>
      <c r="AV382" s="13" t="s">
        <v>82</v>
      </c>
      <c r="AW382" s="13" t="s">
        <v>30</v>
      </c>
      <c r="AX382" s="13" t="s">
        <v>73</v>
      </c>
      <c r="AY382" s="155" t="s">
        <v>155</v>
      </c>
    </row>
    <row r="383" spans="2:65" s="15" customFormat="1" ht="10.199999999999999">
      <c r="B383" s="168"/>
      <c r="D383" s="148" t="s">
        <v>162</v>
      </c>
      <c r="E383" s="169" t="s">
        <v>1</v>
      </c>
      <c r="F383" s="170" t="s">
        <v>170</v>
      </c>
      <c r="H383" s="171">
        <v>5.4859999999999998</v>
      </c>
      <c r="I383" s="172"/>
      <c r="L383" s="168"/>
      <c r="M383" s="173"/>
      <c r="T383" s="174"/>
      <c r="AT383" s="169" t="s">
        <v>162</v>
      </c>
      <c r="AU383" s="169" t="s">
        <v>82</v>
      </c>
      <c r="AV383" s="15" t="s">
        <v>87</v>
      </c>
      <c r="AW383" s="15" t="s">
        <v>30</v>
      </c>
      <c r="AX383" s="15" t="s">
        <v>73</v>
      </c>
      <c r="AY383" s="169" t="s">
        <v>155</v>
      </c>
    </row>
    <row r="384" spans="2:65" s="12" customFormat="1" ht="10.199999999999999">
      <c r="B384" s="147"/>
      <c r="D384" s="148" t="s">
        <v>162</v>
      </c>
      <c r="E384" s="149" t="s">
        <v>1</v>
      </c>
      <c r="F384" s="150" t="s">
        <v>385</v>
      </c>
      <c r="H384" s="149" t="s">
        <v>1</v>
      </c>
      <c r="I384" s="151"/>
      <c r="L384" s="147"/>
      <c r="M384" s="152"/>
      <c r="T384" s="153"/>
      <c r="AT384" s="149" t="s">
        <v>162</v>
      </c>
      <c r="AU384" s="149" t="s">
        <v>82</v>
      </c>
      <c r="AV384" s="12" t="s">
        <v>80</v>
      </c>
      <c r="AW384" s="12" t="s">
        <v>30</v>
      </c>
      <c r="AX384" s="12" t="s">
        <v>73</v>
      </c>
      <c r="AY384" s="149" t="s">
        <v>155</v>
      </c>
    </row>
    <row r="385" spans="2:65" s="14" customFormat="1" ht="10.199999999999999">
      <c r="B385" s="161"/>
      <c r="D385" s="148" t="s">
        <v>162</v>
      </c>
      <c r="E385" s="162" t="s">
        <v>1</v>
      </c>
      <c r="F385" s="163" t="s">
        <v>165</v>
      </c>
      <c r="H385" s="164">
        <v>5.4859999999999998</v>
      </c>
      <c r="I385" s="165"/>
      <c r="L385" s="161"/>
      <c r="M385" s="166"/>
      <c r="T385" s="167"/>
      <c r="AT385" s="162" t="s">
        <v>162</v>
      </c>
      <c r="AU385" s="162" t="s">
        <v>82</v>
      </c>
      <c r="AV385" s="14" t="s">
        <v>90</v>
      </c>
      <c r="AW385" s="14" t="s">
        <v>30</v>
      </c>
      <c r="AX385" s="14" t="s">
        <v>80</v>
      </c>
      <c r="AY385" s="162" t="s">
        <v>155</v>
      </c>
    </row>
    <row r="386" spans="2:65" s="1" customFormat="1" ht="21.75" customHeight="1">
      <c r="B386" s="32"/>
      <c r="C386" s="175" t="s">
        <v>295</v>
      </c>
      <c r="D386" s="175" t="s">
        <v>260</v>
      </c>
      <c r="E386" s="176" t="s">
        <v>386</v>
      </c>
      <c r="F386" s="177" t="s">
        <v>387</v>
      </c>
      <c r="G386" s="178" t="s">
        <v>335</v>
      </c>
      <c r="H386" s="179">
        <v>6.0350000000000001</v>
      </c>
      <c r="I386" s="180"/>
      <c r="J386" s="181">
        <f>ROUND(I386*H386,2)</f>
        <v>0</v>
      </c>
      <c r="K386" s="182"/>
      <c r="L386" s="183"/>
      <c r="M386" s="184" t="s">
        <v>1</v>
      </c>
      <c r="N386" s="185" t="s">
        <v>38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198</v>
      </c>
      <c r="AT386" s="145" t="s">
        <v>260</v>
      </c>
      <c r="AU386" s="145" t="s">
        <v>82</v>
      </c>
      <c r="AY386" s="17" t="s">
        <v>155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7" t="s">
        <v>80</v>
      </c>
      <c r="BK386" s="146">
        <f>ROUND(I386*H386,2)</f>
        <v>0</v>
      </c>
      <c r="BL386" s="17" t="s">
        <v>90</v>
      </c>
      <c r="BM386" s="145" t="s">
        <v>388</v>
      </c>
    </row>
    <row r="387" spans="2:65" s="12" customFormat="1" ht="10.199999999999999">
      <c r="B387" s="147"/>
      <c r="D387" s="148" t="s">
        <v>162</v>
      </c>
      <c r="E387" s="149" t="s">
        <v>1</v>
      </c>
      <c r="F387" s="150" t="s">
        <v>264</v>
      </c>
      <c r="H387" s="149" t="s">
        <v>1</v>
      </c>
      <c r="I387" s="151"/>
      <c r="L387" s="147"/>
      <c r="M387" s="152"/>
      <c r="T387" s="153"/>
      <c r="AT387" s="149" t="s">
        <v>162</v>
      </c>
      <c r="AU387" s="149" t="s">
        <v>82</v>
      </c>
      <c r="AV387" s="12" t="s">
        <v>80</v>
      </c>
      <c r="AW387" s="12" t="s">
        <v>30</v>
      </c>
      <c r="AX387" s="12" t="s">
        <v>73</v>
      </c>
      <c r="AY387" s="149" t="s">
        <v>155</v>
      </c>
    </row>
    <row r="388" spans="2:65" s="13" customFormat="1" ht="10.199999999999999">
      <c r="B388" s="154"/>
      <c r="D388" s="148" t="s">
        <v>162</v>
      </c>
      <c r="E388" s="155" t="s">
        <v>1</v>
      </c>
      <c r="F388" s="156" t="s">
        <v>389</v>
      </c>
      <c r="H388" s="157">
        <v>6.0350000000000001</v>
      </c>
      <c r="I388" s="158"/>
      <c r="L388" s="154"/>
      <c r="M388" s="159"/>
      <c r="T388" s="160"/>
      <c r="AT388" s="155" t="s">
        <v>162</v>
      </c>
      <c r="AU388" s="155" t="s">
        <v>82</v>
      </c>
      <c r="AV388" s="13" t="s">
        <v>82</v>
      </c>
      <c r="AW388" s="13" t="s">
        <v>30</v>
      </c>
      <c r="AX388" s="13" t="s">
        <v>73</v>
      </c>
      <c r="AY388" s="155" t="s">
        <v>155</v>
      </c>
    </row>
    <row r="389" spans="2:65" s="14" customFormat="1" ht="10.199999999999999">
      <c r="B389" s="161"/>
      <c r="D389" s="148" t="s">
        <v>162</v>
      </c>
      <c r="E389" s="162" t="s">
        <v>1</v>
      </c>
      <c r="F389" s="163" t="s">
        <v>165</v>
      </c>
      <c r="H389" s="164">
        <v>6.0350000000000001</v>
      </c>
      <c r="I389" s="165"/>
      <c r="L389" s="161"/>
      <c r="M389" s="166"/>
      <c r="T389" s="167"/>
      <c r="AT389" s="162" t="s">
        <v>162</v>
      </c>
      <c r="AU389" s="162" t="s">
        <v>82</v>
      </c>
      <c r="AV389" s="14" t="s">
        <v>90</v>
      </c>
      <c r="AW389" s="14" t="s">
        <v>30</v>
      </c>
      <c r="AX389" s="14" t="s">
        <v>80</v>
      </c>
      <c r="AY389" s="162" t="s">
        <v>155</v>
      </c>
    </row>
    <row r="390" spans="2:65" s="1" customFormat="1" ht="24.15" customHeight="1">
      <c r="B390" s="32"/>
      <c r="C390" s="133" t="s">
        <v>390</v>
      </c>
      <c r="D390" s="133" t="s">
        <v>158</v>
      </c>
      <c r="E390" s="134" t="s">
        <v>391</v>
      </c>
      <c r="F390" s="135" t="s">
        <v>392</v>
      </c>
      <c r="G390" s="136" t="s">
        <v>393</v>
      </c>
      <c r="H390" s="137">
        <v>1</v>
      </c>
      <c r="I390" s="138"/>
      <c r="J390" s="139">
        <f>ROUND(I390*H390,2)</f>
        <v>0</v>
      </c>
      <c r="K390" s="140"/>
      <c r="L390" s="32"/>
      <c r="M390" s="141" t="s">
        <v>1</v>
      </c>
      <c r="N390" s="142" t="s">
        <v>38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90</v>
      </c>
      <c r="AT390" s="145" t="s">
        <v>158</v>
      </c>
      <c r="AU390" s="145" t="s">
        <v>82</v>
      </c>
      <c r="AY390" s="17" t="s">
        <v>155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7" t="s">
        <v>80</v>
      </c>
      <c r="BK390" s="146">
        <f>ROUND(I390*H390,2)</f>
        <v>0</v>
      </c>
      <c r="BL390" s="17" t="s">
        <v>90</v>
      </c>
      <c r="BM390" s="145" t="s">
        <v>394</v>
      </c>
    </row>
    <row r="391" spans="2:65" s="12" customFormat="1" ht="10.199999999999999">
      <c r="B391" s="147"/>
      <c r="D391" s="148" t="s">
        <v>162</v>
      </c>
      <c r="E391" s="149" t="s">
        <v>1</v>
      </c>
      <c r="F391" s="150" t="s">
        <v>395</v>
      </c>
      <c r="H391" s="149" t="s">
        <v>1</v>
      </c>
      <c r="I391" s="151"/>
      <c r="L391" s="147"/>
      <c r="M391" s="152"/>
      <c r="T391" s="153"/>
      <c r="AT391" s="149" t="s">
        <v>162</v>
      </c>
      <c r="AU391" s="149" t="s">
        <v>82</v>
      </c>
      <c r="AV391" s="12" t="s">
        <v>80</v>
      </c>
      <c r="AW391" s="12" t="s">
        <v>30</v>
      </c>
      <c r="AX391" s="12" t="s">
        <v>73</v>
      </c>
      <c r="AY391" s="149" t="s">
        <v>155</v>
      </c>
    </row>
    <row r="392" spans="2:65" s="13" customFormat="1" ht="10.199999999999999">
      <c r="B392" s="154"/>
      <c r="D392" s="148" t="s">
        <v>162</v>
      </c>
      <c r="E392" s="155" t="s">
        <v>1</v>
      </c>
      <c r="F392" s="156" t="s">
        <v>80</v>
      </c>
      <c r="H392" s="157">
        <v>1</v>
      </c>
      <c r="I392" s="158"/>
      <c r="L392" s="154"/>
      <c r="M392" s="159"/>
      <c r="T392" s="160"/>
      <c r="AT392" s="155" t="s">
        <v>162</v>
      </c>
      <c r="AU392" s="155" t="s">
        <v>82</v>
      </c>
      <c r="AV392" s="13" t="s">
        <v>82</v>
      </c>
      <c r="AW392" s="13" t="s">
        <v>30</v>
      </c>
      <c r="AX392" s="13" t="s">
        <v>80</v>
      </c>
      <c r="AY392" s="155" t="s">
        <v>155</v>
      </c>
    </row>
    <row r="393" spans="2:65" s="1" customFormat="1" ht="37.799999999999997" customHeight="1">
      <c r="B393" s="32"/>
      <c r="C393" s="133" t="s">
        <v>310</v>
      </c>
      <c r="D393" s="133" t="s">
        <v>158</v>
      </c>
      <c r="E393" s="134" t="s">
        <v>396</v>
      </c>
      <c r="F393" s="135" t="s">
        <v>397</v>
      </c>
      <c r="G393" s="136" t="s">
        <v>213</v>
      </c>
      <c r="H393" s="137">
        <v>8.5120000000000005</v>
      </c>
      <c r="I393" s="138"/>
      <c r="J393" s="139">
        <f>ROUND(I393*H393,2)</f>
        <v>0</v>
      </c>
      <c r="K393" s="140"/>
      <c r="L393" s="32"/>
      <c r="M393" s="141" t="s">
        <v>1</v>
      </c>
      <c r="N393" s="142" t="s">
        <v>38</v>
      </c>
      <c r="P393" s="143">
        <f>O393*H393</f>
        <v>0</v>
      </c>
      <c r="Q393" s="143">
        <v>0</v>
      </c>
      <c r="R393" s="143">
        <f>Q393*H393</f>
        <v>0</v>
      </c>
      <c r="S393" s="143">
        <v>0</v>
      </c>
      <c r="T393" s="144">
        <f>S393*H393</f>
        <v>0</v>
      </c>
      <c r="AR393" s="145" t="s">
        <v>90</v>
      </c>
      <c r="AT393" s="145" t="s">
        <v>158</v>
      </c>
      <c r="AU393" s="145" t="s">
        <v>82</v>
      </c>
      <c r="AY393" s="17" t="s">
        <v>155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7" t="s">
        <v>80</v>
      </c>
      <c r="BK393" s="146">
        <f>ROUND(I393*H393,2)</f>
        <v>0</v>
      </c>
      <c r="BL393" s="17" t="s">
        <v>90</v>
      </c>
      <c r="BM393" s="145" t="s">
        <v>398</v>
      </c>
    </row>
    <row r="394" spans="2:65" s="13" customFormat="1" ht="10.199999999999999">
      <c r="B394" s="154"/>
      <c r="D394" s="148" t="s">
        <v>162</v>
      </c>
      <c r="E394" s="155" t="s">
        <v>1</v>
      </c>
      <c r="F394" s="156" t="s">
        <v>399</v>
      </c>
      <c r="H394" s="157">
        <v>2.3519999999999999</v>
      </c>
      <c r="I394" s="158"/>
      <c r="L394" s="154"/>
      <c r="M394" s="159"/>
      <c r="T394" s="160"/>
      <c r="AT394" s="155" t="s">
        <v>162</v>
      </c>
      <c r="AU394" s="155" t="s">
        <v>82</v>
      </c>
      <c r="AV394" s="13" t="s">
        <v>82</v>
      </c>
      <c r="AW394" s="13" t="s">
        <v>30</v>
      </c>
      <c r="AX394" s="13" t="s">
        <v>73</v>
      </c>
      <c r="AY394" s="155" t="s">
        <v>155</v>
      </c>
    </row>
    <row r="395" spans="2:65" s="13" customFormat="1" ht="10.199999999999999">
      <c r="B395" s="154"/>
      <c r="D395" s="148" t="s">
        <v>162</v>
      </c>
      <c r="E395" s="155" t="s">
        <v>1</v>
      </c>
      <c r="F395" s="156" t="s">
        <v>400</v>
      </c>
      <c r="H395" s="157">
        <v>0.58799999999999997</v>
      </c>
      <c r="I395" s="158"/>
      <c r="L395" s="154"/>
      <c r="M395" s="159"/>
      <c r="T395" s="160"/>
      <c r="AT395" s="155" t="s">
        <v>162</v>
      </c>
      <c r="AU395" s="155" t="s">
        <v>82</v>
      </c>
      <c r="AV395" s="13" t="s">
        <v>82</v>
      </c>
      <c r="AW395" s="13" t="s">
        <v>30</v>
      </c>
      <c r="AX395" s="13" t="s">
        <v>73</v>
      </c>
      <c r="AY395" s="155" t="s">
        <v>155</v>
      </c>
    </row>
    <row r="396" spans="2:65" s="13" customFormat="1" ht="10.199999999999999">
      <c r="B396" s="154"/>
      <c r="D396" s="148" t="s">
        <v>162</v>
      </c>
      <c r="E396" s="155" t="s">
        <v>1</v>
      </c>
      <c r="F396" s="156" t="s">
        <v>401</v>
      </c>
      <c r="H396" s="157">
        <v>0.86799999999999999</v>
      </c>
      <c r="I396" s="158"/>
      <c r="L396" s="154"/>
      <c r="M396" s="159"/>
      <c r="T396" s="160"/>
      <c r="AT396" s="155" t="s">
        <v>162</v>
      </c>
      <c r="AU396" s="155" t="s">
        <v>82</v>
      </c>
      <c r="AV396" s="13" t="s">
        <v>82</v>
      </c>
      <c r="AW396" s="13" t="s">
        <v>30</v>
      </c>
      <c r="AX396" s="13" t="s">
        <v>73</v>
      </c>
      <c r="AY396" s="155" t="s">
        <v>155</v>
      </c>
    </row>
    <row r="397" spans="2:65" s="13" customFormat="1" ht="10.199999999999999">
      <c r="B397" s="154"/>
      <c r="D397" s="148" t="s">
        <v>162</v>
      </c>
      <c r="E397" s="155" t="s">
        <v>1</v>
      </c>
      <c r="F397" s="156" t="s">
        <v>402</v>
      </c>
      <c r="H397" s="157">
        <v>0.47599999999999998</v>
      </c>
      <c r="I397" s="158"/>
      <c r="L397" s="154"/>
      <c r="M397" s="159"/>
      <c r="T397" s="160"/>
      <c r="AT397" s="155" t="s">
        <v>162</v>
      </c>
      <c r="AU397" s="155" t="s">
        <v>82</v>
      </c>
      <c r="AV397" s="13" t="s">
        <v>82</v>
      </c>
      <c r="AW397" s="13" t="s">
        <v>30</v>
      </c>
      <c r="AX397" s="13" t="s">
        <v>73</v>
      </c>
      <c r="AY397" s="155" t="s">
        <v>155</v>
      </c>
    </row>
    <row r="398" spans="2:65" s="13" customFormat="1" ht="10.199999999999999">
      <c r="B398" s="154"/>
      <c r="D398" s="148" t="s">
        <v>162</v>
      </c>
      <c r="E398" s="155" t="s">
        <v>1</v>
      </c>
      <c r="F398" s="156" t="s">
        <v>403</v>
      </c>
      <c r="H398" s="157">
        <v>1.008</v>
      </c>
      <c r="I398" s="158"/>
      <c r="L398" s="154"/>
      <c r="M398" s="159"/>
      <c r="T398" s="160"/>
      <c r="AT398" s="155" t="s">
        <v>162</v>
      </c>
      <c r="AU398" s="155" t="s">
        <v>82</v>
      </c>
      <c r="AV398" s="13" t="s">
        <v>82</v>
      </c>
      <c r="AW398" s="13" t="s">
        <v>30</v>
      </c>
      <c r="AX398" s="13" t="s">
        <v>73</v>
      </c>
      <c r="AY398" s="155" t="s">
        <v>155</v>
      </c>
    </row>
    <row r="399" spans="2:65" s="13" customFormat="1" ht="10.199999999999999">
      <c r="B399" s="154"/>
      <c r="D399" s="148" t="s">
        <v>162</v>
      </c>
      <c r="E399" s="155" t="s">
        <v>1</v>
      </c>
      <c r="F399" s="156" t="s">
        <v>404</v>
      </c>
      <c r="H399" s="157">
        <v>2.1280000000000001</v>
      </c>
      <c r="I399" s="158"/>
      <c r="L399" s="154"/>
      <c r="M399" s="159"/>
      <c r="T399" s="160"/>
      <c r="AT399" s="155" t="s">
        <v>162</v>
      </c>
      <c r="AU399" s="155" t="s">
        <v>82</v>
      </c>
      <c r="AV399" s="13" t="s">
        <v>82</v>
      </c>
      <c r="AW399" s="13" t="s">
        <v>30</v>
      </c>
      <c r="AX399" s="13" t="s">
        <v>73</v>
      </c>
      <c r="AY399" s="155" t="s">
        <v>155</v>
      </c>
    </row>
    <row r="400" spans="2:65" s="13" customFormat="1" ht="10.199999999999999">
      <c r="B400" s="154"/>
      <c r="D400" s="148" t="s">
        <v>162</v>
      </c>
      <c r="E400" s="155" t="s">
        <v>1</v>
      </c>
      <c r="F400" s="156" t="s">
        <v>405</v>
      </c>
      <c r="H400" s="157">
        <v>0.67200000000000004</v>
      </c>
      <c r="I400" s="158"/>
      <c r="L400" s="154"/>
      <c r="M400" s="159"/>
      <c r="T400" s="160"/>
      <c r="AT400" s="155" t="s">
        <v>162</v>
      </c>
      <c r="AU400" s="155" t="s">
        <v>82</v>
      </c>
      <c r="AV400" s="13" t="s">
        <v>82</v>
      </c>
      <c r="AW400" s="13" t="s">
        <v>30</v>
      </c>
      <c r="AX400" s="13" t="s">
        <v>73</v>
      </c>
      <c r="AY400" s="155" t="s">
        <v>155</v>
      </c>
    </row>
    <row r="401" spans="2:65" s="13" customFormat="1" ht="10.199999999999999">
      <c r="B401" s="154"/>
      <c r="D401" s="148" t="s">
        <v>162</v>
      </c>
      <c r="E401" s="155" t="s">
        <v>1</v>
      </c>
      <c r="F401" s="156" t="s">
        <v>406</v>
      </c>
      <c r="H401" s="157">
        <v>0.42</v>
      </c>
      <c r="I401" s="158"/>
      <c r="L401" s="154"/>
      <c r="M401" s="159"/>
      <c r="T401" s="160"/>
      <c r="AT401" s="155" t="s">
        <v>162</v>
      </c>
      <c r="AU401" s="155" t="s">
        <v>82</v>
      </c>
      <c r="AV401" s="13" t="s">
        <v>82</v>
      </c>
      <c r="AW401" s="13" t="s">
        <v>30</v>
      </c>
      <c r="AX401" s="13" t="s">
        <v>73</v>
      </c>
      <c r="AY401" s="155" t="s">
        <v>155</v>
      </c>
    </row>
    <row r="402" spans="2:65" s="14" customFormat="1" ht="10.199999999999999">
      <c r="B402" s="161"/>
      <c r="D402" s="148" t="s">
        <v>162</v>
      </c>
      <c r="E402" s="162" t="s">
        <v>1</v>
      </c>
      <c r="F402" s="163" t="s">
        <v>165</v>
      </c>
      <c r="H402" s="164">
        <v>8.5120000000000005</v>
      </c>
      <c r="I402" s="165"/>
      <c r="L402" s="161"/>
      <c r="M402" s="166"/>
      <c r="T402" s="167"/>
      <c r="AT402" s="162" t="s">
        <v>162</v>
      </c>
      <c r="AU402" s="162" t="s">
        <v>82</v>
      </c>
      <c r="AV402" s="14" t="s">
        <v>90</v>
      </c>
      <c r="AW402" s="14" t="s">
        <v>30</v>
      </c>
      <c r="AX402" s="14" t="s">
        <v>80</v>
      </c>
      <c r="AY402" s="162" t="s">
        <v>155</v>
      </c>
    </row>
    <row r="403" spans="2:65" s="11" customFormat="1" ht="22.8" customHeight="1">
      <c r="B403" s="121"/>
      <c r="D403" s="122" t="s">
        <v>72</v>
      </c>
      <c r="E403" s="131" t="s">
        <v>407</v>
      </c>
      <c r="F403" s="131" t="s">
        <v>408</v>
      </c>
      <c r="I403" s="124"/>
      <c r="J403" s="132">
        <f>BK403</f>
        <v>0</v>
      </c>
      <c r="L403" s="121"/>
      <c r="M403" s="126"/>
      <c r="P403" s="127">
        <f>SUM(P404:P503)</f>
        <v>0</v>
      </c>
      <c r="R403" s="127">
        <f>SUM(R404:R503)</f>
        <v>0</v>
      </c>
      <c r="T403" s="128">
        <f>SUM(T404:T503)</f>
        <v>0</v>
      </c>
      <c r="AR403" s="122" t="s">
        <v>80</v>
      </c>
      <c r="AT403" s="129" t="s">
        <v>72</v>
      </c>
      <c r="AU403" s="129" t="s">
        <v>80</v>
      </c>
      <c r="AY403" s="122" t="s">
        <v>155</v>
      </c>
      <c r="BK403" s="130">
        <f>SUM(BK404:BK503)</f>
        <v>0</v>
      </c>
    </row>
    <row r="404" spans="2:65" s="1" customFormat="1" ht="33" customHeight="1">
      <c r="B404" s="32"/>
      <c r="C404" s="133" t="s">
        <v>223</v>
      </c>
      <c r="D404" s="133" t="s">
        <v>158</v>
      </c>
      <c r="E404" s="134" t="s">
        <v>409</v>
      </c>
      <c r="F404" s="135" t="s">
        <v>410</v>
      </c>
      <c r="G404" s="136" t="s">
        <v>161</v>
      </c>
      <c r="H404" s="137">
        <v>6.0129999999999999</v>
      </c>
      <c r="I404" s="138"/>
      <c r="J404" s="139">
        <f>ROUND(I404*H404,2)</f>
        <v>0</v>
      </c>
      <c r="K404" s="140"/>
      <c r="L404" s="32"/>
      <c r="M404" s="141" t="s">
        <v>1</v>
      </c>
      <c r="N404" s="142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90</v>
      </c>
      <c r="AT404" s="145" t="s">
        <v>158</v>
      </c>
      <c r="AU404" s="145" t="s">
        <v>82</v>
      </c>
      <c r="AY404" s="17" t="s">
        <v>155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7" t="s">
        <v>80</v>
      </c>
      <c r="BK404" s="146">
        <f>ROUND(I404*H404,2)</f>
        <v>0</v>
      </c>
      <c r="BL404" s="17" t="s">
        <v>90</v>
      </c>
      <c r="BM404" s="145" t="s">
        <v>411</v>
      </c>
    </row>
    <row r="405" spans="2:65" s="12" customFormat="1" ht="10.199999999999999">
      <c r="B405" s="147"/>
      <c r="D405" s="148" t="s">
        <v>162</v>
      </c>
      <c r="E405" s="149" t="s">
        <v>1</v>
      </c>
      <c r="F405" s="150" t="s">
        <v>412</v>
      </c>
      <c r="H405" s="149" t="s">
        <v>1</v>
      </c>
      <c r="I405" s="151"/>
      <c r="L405" s="147"/>
      <c r="M405" s="152"/>
      <c r="T405" s="153"/>
      <c r="AT405" s="149" t="s">
        <v>162</v>
      </c>
      <c r="AU405" s="149" t="s">
        <v>82</v>
      </c>
      <c r="AV405" s="12" t="s">
        <v>80</v>
      </c>
      <c r="AW405" s="12" t="s">
        <v>30</v>
      </c>
      <c r="AX405" s="12" t="s">
        <v>73</v>
      </c>
      <c r="AY405" s="149" t="s">
        <v>155</v>
      </c>
    </row>
    <row r="406" spans="2:65" s="13" customFormat="1" ht="10.199999999999999">
      <c r="B406" s="154"/>
      <c r="D406" s="148" t="s">
        <v>162</v>
      </c>
      <c r="E406" s="155" t="s">
        <v>1</v>
      </c>
      <c r="F406" s="156" t="s">
        <v>413</v>
      </c>
      <c r="H406" s="157">
        <v>6.4130000000000003</v>
      </c>
      <c r="I406" s="158"/>
      <c r="L406" s="154"/>
      <c r="M406" s="159"/>
      <c r="T406" s="160"/>
      <c r="AT406" s="155" t="s">
        <v>162</v>
      </c>
      <c r="AU406" s="155" t="s">
        <v>82</v>
      </c>
      <c r="AV406" s="13" t="s">
        <v>82</v>
      </c>
      <c r="AW406" s="13" t="s">
        <v>30</v>
      </c>
      <c r="AX406" s="13" t="s">
        <v>73</v>
      </c>
      <c r="AY406" s="155" t="s">
        <v>155</v>
      </c>
    </row>
    <row r="407" spans="2:65" s="13" customFormat="1" ht="10.199999999999999">
      <c r="B407" s="154"/>
      <c r="D407" s="148" t="s">
        <v>162</v>
      </c>
      <c r="E407" s="155" t="s">
        <v>1</v>
      </c>
      <c r="F407" s="156" t="s">
        <v>414</v>
      </c>
      <c r="H407" s="157">
        <v>-0.315</v>
      </c>
      <c r="I407" s="158"/>
      <c r="L407" s="154"/>
      <c r="M407" s="159"/>
      <c r="T407" s="160"/>
      <c r="AT407" s="155" t="s">
        <v>162</v>
      </c>
      <c r="AU407" s="155" t="s">
        <v>82</v>
      </c>
      <c r="AV407" s="13" t="s">
        <v>82</v>
      </c>
      <c r="AW407" s="13" t="s">
        <v>30</v>
      </c>
      <c r="AX407" s="13" t="s">
        <v>73</v>
      </c>
      <c r="AY407" s="155" t="s">
        <v>155</v>
      </c>
    </row>
    <row r="408" spans="2:65" s="13" customFormat="1" ht="10.199999999999999">
      <c r="B408" s="154"/>
      <c r="D408" s="148" t="s">
        <v>162</v>
      </c>
      <c r="E408" s="155" t="s">
        <v>1</v>
      </c>
      <c r="F408" s="156" t="s">
        <v>415</v>
      </c>
      <c r="H408" s="157">
        <v>-2.2280000000000002</v>
      </c>
      <c r="I408" s="158"/>
      <c r="L408" s="154"/>
      <c r="M408" s="159"/>
      <c r="T408" s="160"/>
      <c r="AT408" s="155" t="s">
        <v>162</v>
      </c>
      <c r="AU408" s="155" t="s">
        <v>82</v>
      </c>
      <c r="AV408" s="13" t="s">
        <v>82</v>
      </c>
      <c r="AW408" s="13" t="s">
        <v>30</v>
      </c>
      <c r="AX408" s="13" t="s">
        <v>73</v>
      </c>
      <c r="AY408" s="155" t="s">
        <v>155</v>
      </c>
    </row>
    <row r="409" spans="2:65" s="15" customFormat="1" ht="10.199999999999999">
      <c r="B409" s="168"/>
      <c r="D409" s="148" t="s">
        <v>162</v>
      </c>
      <c r="E409" s="169" t="s">
        <v>1</v>
      </c>
      <c r="F409" s="170" t="s">
        <v>170</v>
      </c>
      <c r="H409" s="171">
        <v>3.8699999999999997</v>
      </c>
      <c r="I409" s="172"/>
      <c r="L409" s="168"/>
      <c r="M409" s="173"/>
      <c r="T409" s="174"/>
      <c r="AT409" s="169" t="s">
        <v>162</v>
      </c>
      <c r="AU409" s="169" t="s">
        <v>82</v>
      </c>
      <c r="AV409" s="15" t="s">
        <v>87</v>
      </c>
      <c r="AW409" s="15" t="s">
        <v>30</v>
      </c>
      <c r="AX409" s="15" t="s">
        <v>73</v>
      </c>
      <c r="AY409" s="169" t="s">
        <v>155</v>
      </c>
    </row>
    <row r="410" spans="2:65" s="12" customFormat="1" ht="10.199999999999999">
      <c r="B410" s="147"/>
      <c r="D410" s="148" t="s">
        <v>162</v>
      </c>
      <c r="E410" s="149" t="s">
        <v>1</v>
      </c>
      <c r="F410" s="150" t="s">
        <v>256</v>
      </c>
      <c r="H410" s="149" t="s">
        <v>1</v>
      </c>
      <c r="I410" s="151"/>
      <c r="L410" s="147"/>
      <c r="M410" s="152"/>
      <c r="T410" s="153"/>
      <c r="AT410" s="149" t="s">
        <v>162</v>
      </c>
      <c r="AU410" s="149" t="s">
        <v>82</v>
      </c>
      <c r="AV410" s="12" t="s">
        <v>80</v>
      </c>
      <c r="AW410" s="12" t="s">
        <v>30</v>
      </c>
      <c r="AX410" s="12" t="s">
        <v>73</v>
      </c>
      <c r="AY410" s="149" t="s">
        <v>155</v>
      </c>
    </row>
    <row r="411" spans="2:65" s="13" customFormat="1" ht="10.199999999999999">
      <c r="B411" s="154"/>
      <c r="D411" s="148" t="s">
        <v>162</v>
      </c>
      <c r="E411" s="155" t="s">
        <v>1</v>
      </c>
      <c r="F411" s="156" t="s">
        <v>416</v>
      </c>
      <c r="H411" s="157">
        <v>0.85299999999999998</v>
      </c>
      <c r="I411" s="158"/>
      <c r="L411" s="154"/>
      <c r="M411" s="159"/>
      <c r="T411" s="160"/>
      <c r="AT411" s="155" t="s">
        <v>162</v>
      </c>
      <c r="AU411" s="155" t="s">
        <v>82</v>
      </c>
      <c r="AV411" s="13" t="s">
        <v>82</v>
      </c>
      <c r="AW411" s="13" t="s">
        <v>30</v>
      </c>
      <c r="AX411" s="13" t="s">
        <v>73</v>
      </c>
      <c r="AY411" s="155" t="s">
        <v>155</v>
      </c>
    </row>
    <row r="412" spans="2:65" s="12" customFormat="1" ht="10.199999999999999">
      <c r="B412" s="147"/>
      <c r="D412" s="148" t="s">
        <v>162</v>
      </c>
      <c r="E412" s="149" t="s">
        <v>1</v>
      </c>
      <c r="F412" s="150" t="s">
        <v>417</v>
      </c>
      <c r="H412" s="149" t="s">
        <v>1</v>
      </c>
      <c r="I412" s="151"/>
      <c r="L412" s="147"/>
      <c r="M412" s="152"/>
      <c r="T412" s="153"/>
      <c r="AT412" s="149" t="s">
        <v>162</v>
      </c>
      <c r="AU412" s="149" t="s">
        <v>82</v>
      </c>
      <c r="AV412" s="12" t="s">
        <v>80</v>
      </c>
      <c r="AW412" s="12" t="s">
        <v>30</v>
      </c>
      <c r="AX412" s="12" t="s">
        <v>73</v>
      </c>
      <c r="AY412" s="149" t="s">
        <v>155</v>
      </c>
    </row>
    <row r="413" spans="2:65" s="13" customFormat="1" ht="10.199999999999999">
      <c r="B413" s="154"/>
      <c r="D413" s="148" t="s">
        <v>162</v>
      </c>
      <c r="E413" s="155" t="s">
        <v>1</v>
      </c>
      <c r="F413" s="156" t="s">
        <v>418</v>
      </c>
      <c r="H413" s="157">
        <v>1.29</v>
      </c>
      <c r="I413" s="158"/>
      <c r="L413" s="154"/>
      <c r="M413" s="159"/>
      <c r="T413" s="160"/>
      <c r="AT413" s="155" t="s">
        <v>162</v>
      </c>
      <c r="AU413" s="155" t="s">
        <v>82</v>
      </c>
      <c r="AV413" s="13" t="s">
        <v>82</v>
      </c>
      <c r="AW413" s="13" t="s">
        <v>30</v>
      </c>
      <c r="AX413" s="13" t="s">
        <v>73</v>
      </c>
      <c r="AY413" s="155" t="s">
        <v>155</v>
      </c>
    </row>
    <row r="414" spans="2:65" s="14" customFormat="1" ht="10.199999999999999">
      <c r="B414" s="161"/>
      <c r="D414" s="148" t="s">
        <v>162</v>
      </c>
      <c r="E414" s="162" t="s">
        <v>1</v>
      </c>
      <c r="F414" s="163" t="s">
        <v>165</v>
      </c>
      <c r="H414" s="164">
        <v>6.0129999999999999</v>
      </c>
      <c r="I414" s="165"/>
      <c r="L414" s="161"/>
      <c r="M414" s="166"/>
      <c r="T414" s="167"/>
      <c r="AT414" s="162" t="s">
        <v>162</v>
      </c>
      <c r="AU414" s="162" t="s">
        <v>82</v>
      </c>
      <c r="AV414" s="14" t="s">
        <v>90</v>
      </c>
      <c r="AW414" s="14" t="s">
        <v>30</v>
      </c>
      <c r="AX414" s="14" t="s">
        <v>80</v>
      </c>
      <c r="AY414" s="162" t="s">
        <v>155</v>
      </c>
    </row>
    <row r="415" spans="2:65" s="1" customFormat="1" ht="37.799999999999997" customHeight="1">
      <c r="B415" s="32"/>
      <c r="C415" s="133" t="s">
        <v>319</v>
      </c>
      <c r="D415" s="133" t="s">
        <v>158</v>
      </c>
      <c r="E415" s="134" t="s">
        <v>419</v>
      </c>
      <c r="F415" s="135" t="s">
        <v>420</v>
      </c>
      <c r="G415" s="136" t="s">
        <v>213</v>
      </c>
      <c r="H415" s="137">
        <v>74.91</v>
      </c>
      <c r="I415" s="138"/>
      <c r="J415" s="139">
        <f>ROUND(I415*H415,2)</f>
        <v>0</v>
      </c>
      <c r="K415" s="140"/>
      <c r="L415" s="32"/>
      <c r="M415" s="141" t="s">
        <v>1</v>
      </c>
      <c r="N415" s="142" t="s">
        <v>38</v>
      </c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AR415" s="145" t="s">
        <v>90</v>
      </c>
      <c r="AT415" s="145" t="s">
        <v>158</v>
      </c>
      <c r="AU415" s="145" t="s">
        <v>82</v>
      </c>
      <c r="AY415" s="17" t="s">
        <v>155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80</v>
      </c>
      <c r="BK415" s="146">
        <f>ROUND(I415*H415,2)</f>
        <v>0</v>
      </c>
      <c r="BL415" s="17" t="s">
        <v>90</v>
      </c>
      <c r="BM415" s="145" t="s">
        <v>421</v>
      </c>
    </row>
    <row r="416" spans="2:65" s="12" customFormat="1" ht="10.199999999999999">
      <c r="B416" s="147"/>
      <c r="D416" s="148" t="s">
        <v>162</v>
      </c>
      <c r="E416" s="149" t="s">
        <v>1</v>
      </c>
      <c r="F416" s="150" t="s">
        <v>422</v>
      </c>
      <c r="H416" s="149" t="s">
        <v>1</v>
      </c>
      <c r="I416" s="151"/>
      <c r="L416" s="147"/>
      <c r="M416" s="152"/>
      <c r="T416" s="153"/>
      <c r="AT416" s="149" t="s">
        <v>162</v>
      </c>
      <c r="AU416" s="149" t="s">
        <v>82</v>
      </c>
      <c r="AV416" s="12" t="s">
        <v>80</v>
      </c>
      <c r="AW416" s="12" t="s">
        <v>30</v>
      </c>
      <c r="AX416" s="12" t="s">
        <v>73</v>
      </c>
      <c r="AY416" s="149" t="s">
        <v>155</v>
      </c>
    </row>
    <row r="417" spans="2:65" s="13" customFormat="1" ht="10.199999999999999">
      <c r="B417" s="154"/>
      <c r="D417" s="148" t="s">
        <v>162</v>
      </c>
      <c r="E417" s="155" t="s">
        <v>1</v>
      </c>
      <c r="F417" s="156" t="s">
        <v>423</v>
      </c>
      <c r="H417" s="157">
        <v>39.04</v>
      </c>
      <c r="I417" s="158"/>
      <c r="L417" s="154"/>
      <c r="M417" s="159"/>
      <c r="T417" s="160"/>
      <c r="AT417" s="155" t="s">
        <v>162</v>
      </c>
      <c r="AU417" s="155" t="s">
        <v>82</v>
      </c>
      <c r="AV417" s="13" t="s">
        <v>82</v>
      </c>
      <c r="AW417" s="13" t="s">
        <v>30</v>
      </c>
      <c r="AX417" s="13" t="s">
        <v>73</v>
      </c>
      <c r="AY417" s="155" t="s">
        <v>155</v>
      </c>
    </row>
    <row r="418" spans="2:65" s="12" customFormat="1" ht="10.199999999999999">
      <c r="B418" s="147"/>
      <c r="D418" s="148" t="s">
        <v>162</v>
      </c>
      <c r="E418" s="149" t="s">
        <v>1</v>
      </c>
      <c r="F418" s="150" t="s">
        <v>424</v>
      </c>
      <c r="H418" s="149" t="s">
        <v>1</v>
      </c>
      <c r="I418" s="151"/>
      <c r="L418" s="147"/>
      <c r="M418" s="152"/>
      <c r="T418" s="153"/>
      <c r="AT418" s="149" t="s">
        <v>162</v>
      </c>
      <c r="AU418" s="149" t="s">
        <v>82</v>
      </c>
      <c r="AV418" s="12" t="s">
        <v>80</v>
      </c>
      <c r="AW418" s="12" t="s">
        <v>30</v>
      </c>
      <c r="AX418" s="12" t="s">
        <v>73</v>
      </c>
      <c r="AY418" s="149" t="s">
        <v>155</v>
      </c>
    </row>
    <row r="419" spans="2:65" s="13" customFormat="1" ht="10.199999999999999">
      <c r="B419" s="154"/>
      <c r="D419" s="148" t="s">
        <v>162</v>
      </c>
      <c r="E419" s="155" t="s">
        <v>1</v>
      </c>
      <c r="F419" s="156" t="s">
        <v>425</v>
      </c>
      <c r="H419" s="157">
        <v>35.869999999999997</v>
      </c>
      <c r="I419" s="158"/>
      <c r="L419" s="154"/>
      <c r="M419" s="159"/>
      <c r="T419" s="160"/>
      <c r="AT419" s="155" t="s">
        <v>162</v>
      </c>
      <c r="AU419" s="155" t="s">
        <v>82</v>
      </c>
      <c r="AV419" s="13" t="s">
        <v>82</v>
      </c>
      <c r="AW419" s="13" t="s">
        <v>30</v>
      </c>
      <c r="AX419" s="13" t="s">
        <v>73</v>
      </c>
      <c r="AY419" s="155" t="s">
        <v>155</v>
      </c>
    </row>
    <row r="420" spans="2:65" s="14" customFormat="1" ht="10.199999999999999">
      <c r="B420" s="161"/>
      <c r="D420" s="148" t="s">
        <v>162</v>
      </c>
      <c r="E420" s="162" t="s">
        <v>1</v>
      </c>
      <c r="F420" s="163" t="s">
        <v>165</v>
      </c>
      <c r="H420" s="164">
        <v>74.91</v>
      </c>
      <c r="I420" s="165"/>
      <c r="L420" s="161"/>
      <c r="M420" s="166"/>
      <c r="T420" s="167"/>
      <c r="AT420" s="162" t="s">
        <v>162</v>
      </c>
      <c r="AU420" s="162" t="s">
        <v>82</v>
      </c>
      <c r="AV420" s="14" t="s">
        <v>90</v>
      </c>
      <c r="AW420" s="14" t="s">
        <v>30</v>
      </c>
      <c r="AX420" s="14" t="s">
        <v>80</v>
      </c>
      <c r="AY420" s="162" t="s">
        <v>155</v>
      </c>
    </row>
    <row r="421" spans="2:65" s="1" customFormat="1" ht="37.799999999999997" customHeight="1">
      <c r="B421" s="32"/>
      <c r="C421" s="133" t="s">
        <v>426</v>
      </c>
      <c r="D421" s="133" t="s">
        <v>158</v>
      </c>
      <c r="E421" s="134" t="s">
        <v>427</v>
      </c>
      <c r="F421" s="135" t="s">
        <v>428</v>
      </c>
      <c r="G421" s="136" t="s">
        <v>213</v>
      </c>
      <c r="H421" s="137">
        <v>102.27</v>
      </c>
      <c r="I421" s="138"/>
      <c r="J421" s="139">
        <f>ROUND(I421*H421,2)</f>
        <v>0</v>
      </c>
      <c r="K421" s="140"/>
      <c r="L421" s="32"/>
      <c r="M421" s="141" t="s">
        <v>1</v>
      </c>
      <c r="N421" s="142" t="s">
        <v>38</v>
      </c>
      <c r="P421" s="143">
        <f>O421*H421</f>
        <v>0</v>
      </c>
      <c r="Q421" s="143">
        <v>0</v>
      </c>
      <c r="R421" s="143">
        <f>Q421*H421</f>
        <v>0</v>
      </c>
      <c r="S421" s="143">
        <v>0</v>
      </c>
      <c r="T421" s="144">
        <f>S421*H421</f>
        <v>0</v>
      </c>
      <c r="AR421" s="145" t="s">
        <v>90</v>
      </c>
      <c r="AT421" s="145" t="s">
        <v>158</v>
      </c>
      <c r="AU421" s="145" t="s">
        <v>82</v>
      </c>
      <c r="AY421" s="17" t="s">
        <v>155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7" t="s">
        <v>80</v>
      </c>
      <c r="BK421" s="146">
        <f>ROUND(I421*H421,2)</f>
        <v>0</v>
      </c>
      <c r="BL421" s="17" t="s">
        <v>90</v>
      </c>
      <c r="BM421" s="145" t="s">
        <v>429</v>
      </c>
    </row>
    <row r="422" spans="2:65" s="12" customFormat="1" ht="10.199999999999999">
      <c r="B422" s="147"/>
      <c r="D422" s="148" t="s">
        <v>162</v>
      </c>
      <c r="E422" s="149" t="s">
        <v>1</v>
      </c>
      <c r="F422" s="150" t="s">
        <v>245</v>
      </c>
      <c r="H422" s="149" t="s">
        <v>1</v>
      </c>
      <c r="I422" s="151"/>
      <c r="L422" s="147"/>
      <c r="M422" s="152"/>
      <c r="T422" s="153"/>
      <c r="AT422" s="149" t="s">
        <v>162</v>
      </c>
      <c r="AU422" s="149" t="s">
        <v>82</v>
      </c>
      <c r="AV422" s="12" t="s">
        <v>80</v>
      </c>
      <c r="AW422" s="12" t="s">
        <v>30</v>
      </c>
      <c r="AX422" s="12" t="s">
        <v>73</v>
      </c>
      <c r="AY422" s="149" t="s">
        <v>155</v>
      </c>
    </row>
    <row r="423" spans="2:65" s="12" customFormat="1" ht="10.199999999999999">
      <c r="B423" s="147"/>
      <c r="D423" s="148" t="s">
        <v>162</v>
      </c>
      <c r="E423" s="149" t="s">
        <v>1</v>
      </c>
      <c r="F423" s="150" t="s">
        <v>430</v>
      </c>
      <c r="H423" s="149" t="s">
        <v>1</v>
      </c>
      <c r="I423" s="151"/>
      <c r="L423" s="147"/>
      <c r="M423" s="152"/>
      <c r="T423" s="153"/>
      <c r="AT423" s="149" t="s">
        <v>162</v>
      </c>
      <c r="AU423" s="149" t="s">
        <v>82</v>
      </c>
      <c r="AV423" s="12" t="s">
        <v>80</v>
      </c>
      <c r="AW423" s="12" t="s">
        <v>30</v>
      </c>
      <c r="AX423" s="12" t="s">
        <v>73</v>
      </c>
      <c r="AY423" s="149" t="s">
        <v>155</v>
      </c>
    </row>
    <row r="424" spans="2:65" s="13" customFormat="1" ht="10.199999999999999">
      <c r="B424" s="154"/>
      <c r="D424" s="148" t="s">
        <v>162</v>
      </c>
      <c r="E424" s="155" t="s">
        <v>1</v>
      </c>
      <c r="F424" s="156" t="s">
        <v>431</v>
      </c>
      <c r="H424" s="157">
        <v>8.5500000000000007</v>
      </c>
      <c r="I424" s="158"/>
      <c r="L424" s="154"/>
      <c r="M424" s="159"/>
      <c r="T424" s="160"/>
      <c r="AT424" s="155" t="s">
        <v>162</v>
      </c>
      <c r="AU424" s="155" t="s">
        <v>82</v>
      </c>
      <c r="AV424" s="13" t="s">
        <v>82</v>
      </c>
      <c r="AW424" s="13" t="s">
        <v>30</v>
      </c>
      <c r="AX424" s="13" t="s">
        <v>73</v>
      </c>
      <c r="AY424" s="155" t="s">
        <v>155</v>
      </c>
    </row>
    <row r="425" spans="2:65" s="13" customFormat="1" ht="10.199999999999999">
      <c r="B425" s="154"/>
      <c r="D425" s="148" t="s">
        <v>162</v>
      </c>
      <c r="E425" s="155" t="s">
        <v>1</v>
      </c>
      <c r="F425" s="156" t="s">
        <v>432</v>
      </c>
      <c r="H425" s="157">
        <v>4.43</v>
      </c>
      <c r="I425" s="158"/>
      <c r="L425" s="154"/>
      <c r="M425" s="159"/>
      <c r="T425" s="160"/>
      <c r="AT425" s="155" t="s">
        <v>162</v>
      </c>
      <c r="AU425" s="155" t="s">
        <v>82</v>
      </c>
      <c r="AV425" s="13" t="s">
        <v>82</v>
      </c>
      <c r="AW425" s="13" t="s">
        <v>30</v>
      </c>
      <c r="AX425" s="13" t="s">
        <v>73</v>
      </c>
      <c r="AY425" s="155" t="s">
        <v>155</v>
      </c>
    </row>
    <row r="426" spans="2:65" s="13" customFormat="1" ht="10.199999999999999">
      <c r="B426" s="154"/>
      <c r="D426" s="148" t="s">
        <v>162</v>
      </c>
      <c r="E426" s="155" t="s">
        <v>1</v>
      </c>
      <c r="F426" s="156" t="s">
        <v>433</v>
      </c>
      <c r="H426" s="157">
        <v>9.1300000000000008</v>
      </c>
      <c r="I426" s="158"/>
      <c r="L426" s="154"/>
      <c r="M426" s="159"/>
      <c r="T426" s="160"/>
      <c r="AT426" s="155" t="s">
        <v>162</v>
      </c>
      <c r="AU426" s="155" t="s">
        <v>82</v>
      </c>
      <c r="AV426" s="13" t="s">
        <v>82</v>
      </c>
      <c r="AW426" s="13" t="s">
        <v>30</v>
      </c>
      <c r="AX426" s="13" t="s">
        <v>73</v>
      </c>
      <c r="AY426" s="155" t="s">
        <v>155</v>
      </c>
    </row>
    <row r="427" spans="2:65" s="15" customFormat="1" ht="10.199999999999999">
      <c r="B427" s="168"/>
      <c r="D427" s="148" t="s">
        <v>162</v>
      </c>
      <c r="E427" s="169" t="s">
        <v>1</v>
      </c>
      <c r="F427" s="170" t="s">
        <v>170</v>
      </c>
      <c r="H427" s="171">
        <v>22.11</v>
      </c>
      <c r="I427" s="172"/>
      <c r="L427" s="168"/>
      <c r="M427" s="173"/>
      <c r="T427" s="174"/>
      <c r="AT427" s="169" t="s">
        <v>162</v>
      </c>
      <c r="AU427" s="169" t="s">
        <v>82</v>
      </c>
      <c r="AV427" s="15" t="s">
        <v>87</v>
      </c>
      <c r="AW427" s="15" t="s">
        <v>30</v>
      </c>
      <c r="AX427" s="15" t="s">
        <v>73</v>
      </c>
      <c r="AY427" s="169" t="s">
        <v>155</v>
      </c>
    </row>
    <row r="428" spans="2:65" s="12" customFormat="1" ht="10.199999999999999">
      <c r="B428" s="147"/>
      <c r="D428" s="148" t="s">
        <v>162</v>
      </c>
      <c r="E428" s="149" t="s">
        <v>1</v>
      </c>
      <c r="F428" s="150" t="s">
        <v>434</v>
      </c>
      <c r="H428" s="149" t="s">
        <v>1</v>
      </c>
      <c r="I428" s="151"/>
      <c r="L428" s="147"/>
      <c r="M428" s="152"/>
      <c r="T428" s="153"/>
      <c r="AT428" s="149" t="s">
        <v>162</v>
      </c>
      <c r="AU428" s="149" t="s">
        <v>82</v>
      </c>
      <c r="AV428" s="12" t="s">
        <v>80</v>
      </c>
      <c r="AW428" s="12" t="s">
        <v>30</v>
      </c>
      <c r="AX428" s="12" t="s">
        <v>73</v>
      </c>
      <c r="AY428" s="149" t="s">
        <v>155</v>
      </c>
    </row>
    <row r="429" spans="2:65" s="12" customFormat="1" ht="10.199999999999999">
      <c r="B429" s="147"/>
      <c r="D429" s="148" t="s">
        <v>162</v>
      </c>
      <c r="E429" s="149" t="s">
        <v>1</v>
      </c>
      <c r="F429" s="150" t="s">
        <v>435</v>
      </c>
      <c r="H429" s="149" t="s">
        <v>1</v>
      </c>
      <c r="I429" s="151"/>
      <c r="L429" s="147"/>
      <c r="M429" s="152"/>
      <c r="T429" s="153"/>
      <c r="AT429" s="149" t="s">
        <v>162</v>
      </c>
      <c r="AU429" s="149" t="s">
        <v>82</v>
      </c>
      <c r="AV429" s="12" t="s">
        <v>80</v>
      </c>
      <c r="AW429" s="12" t="s">
        <v>30</v>
      </c>
      <c r="AX429" s="12" t="s">
        <v>73</v>
      </c>
      <c r="AY429" s="149" t="s">
        <v>155</v>
      </c>
    </row>
    <row r="430" spans="2:65" s="13" customFormat="1" ht="10.199999999999999">
      <c r="B430" s="154"/>
      <c r="D430" s="148" t="s">
        <v>162</v>
      </c>
      <c r="E430" s="155" t="s">
        <v>1</v>
      </c>
      <c r="F430" s="156" t="s">
        <v>436</v>
      </c>
      <c r="H430" s="157">
        <v>40.1</v>
      </c>
      <c r="I430" s="158"/>
      <c r="L430" s="154"/>
      <c r="M430" s="159"/>
      <c r="T430" s="160"/>
      <c r="AT430" s="155" t="s">
        <v>162</v>
      </c>
      <c r="AU430" s="155" t="s">
        <v>82</v>
      </c>
      <c r="AV430" s="13" t="s">
        <v>82</v>
      </c>
      <c r="AW430" s="13" t="s">
        <v>30</v>
      </c>
      <c r="AX430" s="13" t="s">
        <v>73</v>
      </c>
      <c r="AY430" s="155" t="s">
        <v>155</v>
      </c>
    </row>
    <row r="431" spans="2:65" s="12" customFormat="1" ht="10.199999999999999">
      <c r="B431" s="147"/>
      <c r="D431" s="148" t="s">
        <v>162</v>
      </c>
      <c r="E431" s="149" t="s">
        <v>1</v>
      </c>
      <c r="F431" s="150" t="s">
        <v>437</v>
      </c>
      <c r="H431" s="149" t="s">
        <v>1</v>
      </c>
      <c r="I431" s="151"/>
      <c r="L431" s="147"/>
      <c r="M431" s="152"/>
      <c r="T431" s="153"/>
      <c r="AT431" s="149" t="s">
        <v>162</v>
      </c>
      <c r="AU431" s="149" t="s">
        <v>82</v>
      </c>
      <c r="AV431" s="12" t="s">
        <v>80</v>
      </c>
      <c r="AW431" s="12" t="s">
        <v>30</v>
      </c>
      <c r="AX431" s="12" t="s">
        <v>73</v>
      </c>
      <c r="AY431" s="149" t="s">
        <v>155</v>
      </c>
    </row>
    <row r="432" spans="2:65" s="13" customFormat="1" ht="10.199999999999999">
      <c r="B432" s="154"/>
      <c r="D432" s="148" t="s">
        <v>162</v>
      </c>
      <c r="E432" s="155" t="s">
        <v>1</v>
      </c>
      <c r="F432" s="156" t="s">
        <v>438</v>
      </c>
      <c r="H432" s="157">
        <v>40.06</v>
      </c>
      <c r="I432" s="158"/>
      <c r="L432" s="154"/>
      <c r="M432" s="159"/>
      <c r="T432" s="160"/>
      <c r="AT432" s="155" t="s">
        <v>162</v>
      </c>
      <c r="AU432" s="155" t="s">
        <v>82</v>
      </c>
      <c r="AV432" s="13" t="s">
        <v>82</v>
      </c>
      <c r="AW432" s="13" t="s">
        <v>30</v>
      </c>
      <c r="AX432" s="13" t="s">
        <v>73</v>
      </c>
      <c r="AY432" s="155" t="s">
        <v>155</v>
      </c>
    </row>
    <row r="433" spans="2:65" s="15" customFormat="1" ht="10.199999999999999">
      <c r="B433" s="168"/>
      <c r="D433" s="148" t="s">
        <v>162</v>
      </c>
      <c r="E433" s="169" t="s">
        <v>1</v>
      </c>
      <c r="F433" s="170" t="s">
        <v>170</v>
      </c>
      <c r="H433" s="171">
        <v>80.16</v>
      </c>
      <c r="I433" s="172"/>
      <c r="L433" s="168"/>
      <c r="M433" s="173"/>
      <c r="T433" s="174"/>
      <c r="AT433" s="169" t="s">
        <v>162</v>
      </c>
      <c r="AU433" s="169" t="s">
        <v>82</v>
      </c>
      <c r="AV433" s="15" t="s">
        <v>87</v>
      </c>
      <c r="AW433" s="15" t="s">
        <v>30</v>
      </c>
      <c r="AX433" s="15" t="s">
        <v>73</v>
      </c>
      <c r="AY433" s="169" t="s">
        <v>155</v>
      </c>
    </row>
    <row r="434" spans="2:65" s="14" customFormat="1" ht="10.199999999999999">
      <c r="B434" s="161"/>
      <c r="D434" s="148" t="s">
        <v>162</v>
      </c>
      <c r="E434" s="162" t="s">
        <v>1</v>
      </c>
      <c r="F434" s="163" t="s">
        <v>165</v>
      </c>
      <c r="H434" s="164">
        <v>102.27000000000001</v>
      </c>
      <c r="I434" s="165"/>
      <c r="L434" s="161"/>
      <c r="M434" s="166"/>
      <c r="T434" s="167"/>
      <c r="AT434" s="162" t="s">
        <v>162</v>
      </c>
      <c r="AU434" s="162" t="s">
        <v>82</v>
      </c>
      <c r="AV434" s="14" t="s">
        <v>90</v>
      </c>
      <c r="AW434" s="14" t="s">
        <v>30</v>
      </c>
      <c r="AX434" s="14" t="s">
        <v>80</v>
      </c>
      <c r="AY434" s="162" t="s">
        <v>155</v>
      </c>
    </row>
    <row r="435" spans="2:65" s="1" customFormat="1" ht="49.05" customHeight="1">
      <c r="B435" s="32"/>
      <c r="C435" s="133" t="s">
        <v>331</v>
      </c>
      <c r="D435" s="133" t="s">
        <v>158</v>
      </c>
      <c r="E435" s="134" t="s">
        <v>439</v>
      </c>
      <c r="F435" s="135" t="s">
        <v>440</v>
      </c>
      <c r="G435" s="136" t="s">
        <v>441</v>
      </c>
      <c r="H435" s="137">
        <v>1</v>
      </c>
      <c r="I435" s="138"/>
      <c r="J435" s="139">
        <f>ROUND(I435*H435,2)</f>
        <v>0</v>
      </c>
      <c r="K435" s="140"/>
      <c r="L435" s="32"/>
      <c r="M435" s="141" t="s">
        <v>1</v>
      </c>
      <c r="N435" s="142" t="s">
        <v>38</v>
      </c>
      <c r="P435" s="143">
        <f>O435*H435</f>
        <v>0</v>
      </c>
      <c r="Q435" s="143">
        <v>0</v>
      </c>
      <c r="R435" s="143">
        <f>Q435*H435</f>
        <v>0</v>
      </c>
      <c r="S435" s="143">
        <v>0</v>
      </c>
      <c r="T435" s="144">
        <f>S435*H435</f>
        <v>0</v>
      </c>
      <c r="AR435" s="145" t="s">
        <v>90</v>
      </c>
      <c r="AT435" s="145" t="s">
        <v>158</v>
      </c>
      <c r="AU435" s="145" t="s">
        <v>82</v>
      </c>
      <c r="AY435" s="17" t="s">
        <v>155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7" t="s">
        <v>80</v>
      </c>
      <c r="BK435" s="146">
        <f>ROUND(I435*H435,2)</f>
        <v>0</v>
      </c>
      <c r="BL435" s="17" t="s">
        <v>90</v>
      </c>
      <c r="BM435" s="145" t="s">
        <v>442</v>
      </c>
    </row>
    <row r="436" spans="2:65" s="1" customFormat="1" ht="37.799999999999997" customHeight="1">
      <c r="B436" s="32"/>
      <c r="C436" s="133" t="s">
        <v>407</v>
      </c>
      <c r="D436" s="133" t="s">
        <v>158</v>
      </c>
      <c r="E436" s="134" t="s">
        <v>443</v>
      </c>
      <c r="F436" s="135" t="s">
        <v>444</v>
      </c>
      <c r="G436" s="136" t="s">
        <v>441</v>
      </c>
      <c r="H436" s="137">
        <v>1</v>
      </c>
      <c r="I436" s="138"/>
      <c r="J436" s="139">
        <f>ROUND(I436*H436,2)</f>
        <v>0</v>
      </c>
      <c r="K436" s="140"/>
      <c r="L436" s="32"/>
      <c r="M436" s="141" t="s">
        <v>1</v>
      </c>
      <c r="N436" s="142" t="s">
        <v>38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90</v>
      </c>
      <c r="AT436" s="145" t="s">
        <v>158</v>
      </c>
      <c r="AU436" s="145" t="s">
        <v>82</v>
      </c>
      <c r="AY436" s="17" t="s">
        <v>155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7" t="s">
        <v>80</v>
      </c>
      <c r="BK436" s="146">
        <f>ROUND(I436*H436,2)</f>
        <v>0</v>
      </c>
      <c r="BL436" s="17" t="s">
        <v>90</v>
      </c>
      <c r="BM436" s="145" t="s">
        <v>445</v>
      </c>
    </row>
    <row r="437" spans="2:65" s="1" customFormat="1" ht="24.15" customHeight="1">
      <c r="B437" s="32"/>
      <c r="C437" s="133" t="s">
        <v>336</v>
      </c>
      <c r="D437" s="133" t="s">
        <v>158</v>
      </c>
      <c r="E437" s="134" t="s">
        <v>446</v>
      </c>
      <c r="F437" s="135" t="s">
        <v>447</v>
      </c>
      <c r="G437" s="136" t="s">
        <v>441</v>
      </c>
      <c r="H437" s="137">
        <v>1</v>
      </c>
      <c r="I437" s="138"/>
      <c r="J437" s="139">
        <f>ROUND(I437*H437,2)</f>
        <v>0</v>
      </c>
      <c r="K437" s="140"/>
      <c r="L437" s="32"/>
      <c r="M437" s="141" t="s">
        <v>1</v>
      </c>
      <c r="N437" s="142" t="s">
        <v>38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90</v>
      </c>
      <c r="AT437" s="145" t="s">
        <v>158</v>
      </c>
      <c r="AU437" s="145" t="s">
        <v>82</v>
      </c>
      <c r="AY437" s="17" t="s">
        <v>155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7" t="s">
        <v>80</v>
      </c>
      <c r="BK437" s="146">
        <f>ROUND(I437*H437,2)</f>
        <v>0</v>
      </c>
      <c r="BL437" s="17" t="s">
        <v>90</v>
      </c>
      <c r="BM437" s="145" t="s">
        <v>448</v>
      </c>
    </row>
    <row r="438" spans="2:65" s="1" customFormat="1" ht="49.05" customHeight="1">
      <c r="B438" s="32"/>
      <c r="C438" s="133" t="s">
        <v>449</v>
      </c>
      <c r="D438" s="133" t="s">
        <v>158</v>
      </c>
      <c r="E438" s="134" t="s">
        <v>450</v>
      </c>
      <c r="F438" s="135" t="s">
        <v>451</v>
      </c>
      <c r="G438" s="136" t="s">
        <v>452</v>
      </c>
      <c r="H438" s="137">
        <v>1</v>
      </c>
      <c r="I438" s="138"/>
      <c r="J438" s="139">
        <f>ROUND(I438*H438,2)</f>
        <v>0</v>
      </c>
      <c r="K438" s="140"/>
      <c r="L438" s="32"/>
      <c r="M438" s="141" t="s">
        <v>1</v>
      </c>
      <c r="N438" s="142" t="s">
        <v>38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90</v>
      </c>
      <c r="AT438" s="145" t="s">
        <v>158</v>
      </c>
      <c r="AU438" s="145" t="s">
        <v>82</v>
      </c>
      <c r="AY438" s="17" t="s">
        <v>155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80</v>
      </c>
      <c r="BK438" s="146">
        <f>ROUND(I438*H438,2)</f>
        <v>0</v>
      </c>
      <c r="BL438" s="17" t="s">
        <v>90</v>
      </c>
      <c r="BM438" s="145" t="s">
        <v>453</v>
      </c>
    </row>
    <row r="439" spans="2:65" s="12" customFormat="1" ht="10.199999999999999">
      <c r="B439" s="147"/>
      <c r="D439" s="148" t="s">
        <v>162</v>
      </c>
      <c r="E439" s="149" t="s">
        <v>1</v>
      </c>
      <c r="F439" s="150" t="s">
        <v>454</v>
      </c>
      <c r="H439" s="149" t="s">
        <v>1</v>
      </c>
      <c r="I439" s="151"/>
      <c r="L439" s="147"/>
      <c r="M439" s="152"/>
      <c r="T439" s="153"/>
      <c r="AT439" s="149" t="s">
        <v>162</v>
      </c>
      <c r="AU439" s="149" t="s">
        <v>82</v>
      </c>
      <c r="AV439" s="12" t="s">
        <v>80</v>
      </c>
      <c r="AW439" s="12" t="s">
        <v>30</v>
      </c>
      <c r="AX439" s="12" t="s">
        <v>73</v>
      </c>
      <c r="AY439" s="149" t="s">
        <v>155</v>
      </c>
    </row>
    <row r="440" spans="2:65" s="13" customFormat="1" ht="10.199999999999999">
      <c r="B440" s="154"/>
      <c r="D440" s="148" t="s">
        <v>162</v>
      </c>
      <c r="E440" s="155" t="s">
        <v>1</v>
      </c>
      <c r="F440" s="156" t="s">
        <v>80</v>
      </c>
      <c r="H440" s="157">
        <v>1</v>
      </c>
      <c r="I440" s="158"/>
      <c r="L440" s="154"/>
      <c r="M440" s="159"/>
      <c r="T440" s="160"/>
      <c r="AT440" s="155" t="s">
        <v>162</v>
      </c>
      <c r="AU440" s="155" t="s">
        <v>82</v>
      </c>
      <c r="AV440" s="13" t="s">
        <v>82</v>
      </c>
      <c r="AW440" s="13" t="s">
        <v>30</v>
      </c>
      <c r="AX440" s="13" t="s">
        <v>73</v>
      </c>
      <c r="AY440" s="155" t="s">
        <v>155</v>
      </c>
    </row>
    <row r="441" spans="2:65" s="14" customFormat="1" ht="10.199999999999999">
      <c r="B441" s="161"/>
      <c r="D441" s="148" t="s">
        <v>162</v>
      </c>
      <c r="E441" s="162" t="s">
        <v>1</v>
      </c>
      <c r="F441" s="163" t="s">
        <v>165</v>
      </c>
      <c r="H441" s="164">
        <v>1</v>
      </c>
      <c r="I441" s="165"/>
      <c r="L441" s="161"/>
      <c r="M441" s="166"/>
      <c r="T441" s="167"/>
      <c r="AT441" s="162" t="s">
        <v>162</v>
      </c>
      <c r="AU441" s="162" t="s">
        <v>82</v>
      </c>
      <c r="AV441" s="14" t="s">
        <v>90</v>
      </c>
      <c r="AW441" s="14" t="s">
        <v>30</v>
      </c>
      <c r="AX441" s="14" t="s">
        <v>80</v>
      </c>
      <c r="AY441" s="162" t="s">
        <v>155</v>
      </c>
    </row>
    <row r="442" spans="2:65" s="1" customFormat="1" ht="76.349999999999994" customHeight="1">
      <c r="B442" s="32"/>
      <c r="C442" s="133" t="s">
        <v>341</v>
      </c>
      <c r="D442" s="133" t="s">
        <v>158</v>
      </c>
      <c r="E442" s="134" t="s">
        <v>455</v>
      </c>
      <c r="F442" s="135" t="s">
        <v>456</v>
      </c>
      <c r="G442" s="136" t="s">
        <v>457</v>
      </c>
      <c r="H442" s="137">
        <v>4</v>
      </c>
      <c r="I442" s="138"/>
      <c r="J442" s="139">
        <f>ROUND(I442*H442,2)</f>
        <v>0</v>
      </c>
      <c r="K442" s="140"/>
      <c r="L442" s="32"/>
      <c r="M442" s="141" t="s">
        <v>1</v>
      </c>
      <c r="N442" s="142" t="s">
        <v>38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90</v>
      </c>
      <c r="AT442" s="145" t="s">
        <v>158</v>
      </c>
      <c r="AU442" s="145" t="s">
        <v>82</v>
      </c>
      <c r="AY442" s="17" t="s">
        <v>155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7" t="s">
        <v>80</v>
      </c>
      <c r="BK442" s="146">
        <f>ROUND(I442*H442,2)</f>
        <v>0</v>
      </c>
      <c r="BL442" s="17" t="s">
        <v>90</v>
      </c>
      <c r="BM442" s="145" t="s">
        <v>458</v>
      </c>
    </row>
    <row r="443" spans="2:65" s="12" customFormat="1" ht="10.199999999999999">
      <c r="B443" s="147"/>
      <c r="D443" s="148" t="s">
        <v>162</v>
      </c>
      <c r="E443" s="149" t="s">
        <v>1</v>
      </c>
      <c r="F443" s="150" t="s">
        <v>454</v>
      </c>
      <c r="H443" s="149" t="s">
        <v>1</v>
      </c>
      <c r="I443" s="151"/>
      <c r="L443" s="147"/>
      <c r="M443" s="152"/>
      <c r="T443" s="153"/>
      <c r="AT443" s="149" t="s">
        <v>162</v>
      </c>
      <c r="AU443" s="149" t="s">
        <v>82</v>
      </c>
      <c r="AV443" s="12" t="s">
        <v>80</v>
      </c>
      <c r="AW443" s="12" t="s">
        <v>30</v>
      </c>
      <c r="AX443" s="12" t="s">
        <v>73</v>
      </c>
      <c r="AY443" s="149" t="s">
        <v>155</v>
      </c>
    </row>
    <row r="444" spans="2:65" s="12" customFormat="1" ht="10.199999999999999">
      <c r="B444" s="147"/>
      <c r="D444" s="148" t="s">
        <v>162</v>
      </c>
      <c r="E444" s="149" t="s">
        <v>1</v>
      </c>
      <c r="F444" s="150" t="s">
        <v>459</v>
      </c>
      <c r="H444" s="149" t="s">
        <v>1</v>
      </c>
      <c r="I444" s="151"/>
      <c r="L444" s="147"/>
      <c r="M444" s="152"/>
      <c r="T444" s="153"/>
      <c r="AT444" s="149" t="s">
        <v>162</v>
      </c>
      <c r="AU444" s="149" t="s">
        <v>82</v>
      </c>
      <c r="AV444" s="12" t="s">
        <v>80</v>
      </c>
      <c r="AW444" s="12" t="s">
        <v>30</v>
      </c>
      <c r="AX444" s="12" t="s">
        <v>73</v>
      </c>
      <c r="AY444" s="149" t="s">
        <v>155</v>
      </c>
    </row>
    <row r="445" spans="2:65" s="13" customFormat="1" ht="10.199999999999999">
      <c r="B445" s="154"/>
      <c r="D445" s="148" t="s">
        <v>162</v>
      </c>
      <c r="E445" s="155" t="s">
        <v>1</v>
      </c>
      <c r="F445" s="156" t="s">
        <v>90</v>
      </c>
      <c r="H445" s="157">
        <v>4</v>
      </c>
      <c r="I445" s="158"/>
      <c r="L445" s="154"/>
      <c r="M445" s="159"/>
      <c r="T445" s="160"/>
      <c r="AT445" s="155" t="s">
        <v>162</v>
      </c>
      <c r="AU445" s="155" t="s">
        <v>82</v>
      </c>
      <c r="AV445" s="13" t="s">
        <v>82</v>
      </c>
      <c r="AW445" s="13" t="s">
        <v>30</v>
      </c>
      <c r="AX445" s="13" t="s">
        <v>73</v>
      </c>
      <c r="AY445" s="155" t="s">
        <v>155</v>
      </c>
    </row>
    <row r="446" spans="2:65" s="14" customFormat="1" ht="10.199999999999999">
      <c r="B446" s="161"/>
      <c r="D446" s="148" t="s">
        <v>162</v>
      </c>
      <c r="E446" s="162" t="s">
        <v>1</v>
      </c>
      <c r="F446" s="163" t="s">
        <v>165</v>
      </c>
      <c r="H446" s="164">
        <v>4</v>
      </c>
      <c r="I446" s="165"/>
      <c r="L446" s="161"/>
      <c r="M446" s="166"/>
      <c r="T446" s="167"/>
      <c r="AT446" s="162" t="s">
        <v>162</v>
      </c>
      <c r="AU446" s="162" t="s">
        <v>82</v>
      </c>
      <c r="AV446" s="14" t="s">
        <v>90</v>
      </c>
      <c r="AW446" s="14" t="s">
        <v>30</v>
      </c>
      <c r="AX446" s="14" t="s">
        <v>80</v>
      </c>
      <c r="AY446" s="162" t="s">
        <v>155</v>
      </c>
    </row>
    <row r="447" spans="2:65" s="1" customFormat="1" ht="66.75" customHeight="1">
      <c r="B447" s="32"/>
      <c r="C447" s="133" t="s">
        <v>460</v>
      </c>
      <c r="D447" s="133" t="s">
        <v>158</v>
      </c>
      <c r="E447" s="134" t="s">
        <v>461</v>
      </c>
      <c r="F447" s="135" t="s">
        <v>462</v>
      </c>
      <c r="G447" s="136" t="s">
        <v>457</v>
      </c>
      <c r="H447" s="137">
        <v>1.74</v>
      </c>
      <c r="I447" s="138"/>
      <c r="J447" s="139">
        <f>ROUND(I447*H447,2)</f>
        <v>0</v>
      </c>
      <c r="K447" s="140"/>
      <c r="L447" s="32"/>
      <c r="M447" s="141" t="s">
        <v>1</v>
      </c>
      <c r="N447" s="142" t="s">
        <v>38</v>
      </c>
      <c r="P447" s="143">
        <f>O447*H447</f>
        <v>0</v>
      </c>
      <c r="Q447" s="143">
        <v>0</v>
      </c>
      <c r="R447" s="143">
        <f>Q447*H447</f>
        <v>0</v>
      </c>
      <c r="S447" s="143">
        <v>0</v>
      </c>
      <c r="T447" s="144">
        <f>S447*H447</f>
        <v>0</v>
      </c>
      <c r="AR447" s="145" t="s">
        <v>90</v>
      </c>
      <c r="AT447" s="145" t="s">
        <v>158</v>
      </c>
      <c r="AU447" s="145" t="s">
        <v>82</v>
      </c>
      <c r="AY447" s="17" t="s">
        <v>155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80</v>
      </c>
      <c r="BK447" s="146">
        <f>ROUND(I447*H447,2)</f>
        <v>0</v>
      </c>
      <c r="BL447" s="17" t="s">
        <v>90</v>
      </c>
      <c r="BM447" s="145" t="s">
        <v>463</v>
      </c>
    </row>
    <row r="448" spans="2:65" s="13" customFormat="1" ht="10.199999999999999">
      <c r="B448" s="154"/>
      <c r="D448" s="148" t="s">
        <v>162</v>
      </c>
      <c r="E448" s="155" t="s">
        <v>1</v>
      </c>
      <c r="F448" s="156" t="s">
        <v>464</v>
      </c>
      <c r="H448" s="157">
        <v>1.74</v>
      </c>
      <c r="I448" s="158"/>
      <c r="L448" s="154"/>
      <c r="M448" s="159"/>
      <c r="T448" s="160"/>
      <c r="AT448" s="155" t="s">
        <v>162</v>
      </c>
      <c r="AU448" s="155" t="s">
        <v>82</v>
      </c>
      <c r="AV448" s="13" t="s">
        <v>82</v>
      </c>
      <c r="AW448" s="13" t="s">
        <v>30</v>
      </c>
      <c r="AX448" s="13" t="s">
        <v>73</v>
      </c>
      <c r="AY448" s="155" t="s">
        <v>155</v>
      </c>
    </row>
    <row r="449" spans="2:65" s="14" customFormat="1" ht="10.199999999999999">
      <c r="B449" s="161"/>
      <c r="D449" s="148" t="s">
        <v>162</v>
      </c>
      <c r="E449" s="162" t="s">
        <v>1</v>
      </c>
      <c r="F449" s="163" t="s">
        <v>165</v>
      </c>
      <c r="H449" s="164">
        <v>1.74</v>
      </c>
      <c r="I449" s="165"/>
      <c r="L449" s="161"/>
      <c r="M449" s="166"/>
      <c r="T449" s="167"/>
      <c r="AT449" s="162" t="s">
        <v>162</v>
      </c>
      <c r="AU449" s="162" t="s">
        <v>82</v>
      </c>
      <c r="AV449" s="14" t="s">
        <v>90</v>
      </c>
      <c r="AW449" s="14" t="s">
        <v>30</v>
      </c>
      <c r="AX449" s="14" t="s">
        <v>80</v>
      </c>
      <c r="AY449" s="162" t="s">
        <v>155</v>
      </c>
    </row>
    <row r="450" spans="2:65" s="1" customFormat="1" ht="37.799999999999997" customHeight="1">
      <c r="B450" s="32"/>
      <c r="C450" s="133" t="s">
        <v>346</v>
      </c>
      <c r="D450" s="133" t="s">
        <v>158</v>
      </c>
      <c r="E450" s="134" t="s">
        <v>465</v>
      </c>
      <c r="F450" s="135" t="s">
        <v>466</v>
      </c>
      <c r="G450" s="136" t="s">
        <v>441</v>
      </c>
      <c r="H450" s="137">
        <v>8</v>
      </c>
      <c r="I450" s="138"/>
      <c r="J450" s="139">
        <f>ROUND(I450*H450,2)</f>
        <v>0</v>
      </c>
      <c r="K450" s="140"/>
      <c r="L450" s="32"/>
      <c r="M450" s="141" t="s">
        <v>1</v>
      </c>
      <c r="N450" s="142" t="s">
        <v>38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90</v>
      </c>
      <c r="AT450" s="145" t="s">
        <v>158</v>
      </c>
      <c r="AU450" s="145" t="s">
        <v>82</v>
      </c>
      <c r="AY450" s="17" t="s">
        <v>155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7" t="s">
        <v>80</v>
      </c>
      <c r="BK450" s="146">
        <f>ROUND(I450*H450,2)</f>
        <v>0</v>
      </c>
      <c r="BL450" s="17" t="s">
        <v>90</v>
      </c>
      <c r="BM450" s="145" t="s">
        <v>467</v>
      </c>
    </row>
    <row r="451" spans="2:65" s="13" customFormat="1" ht="10.199999999999999">
      <c r="B451" s="154"/>
      <c r="D451" s="148" t="s">
        <v>162</v>
      </c>
      <c r="E451" s="155" t="s">
        <v>1</v>
      </c>
      <c r="F451" s="156" t="s">
        <v>468</v>
      </c>
      <c r="H451" s="157">
        <v>4</v>
      </c>
      <c r="I451" s="158"/>
      <c r="L451" s="154"/>
      <c r="M451" s="159"/>
      <c r="T451" s="160"/>
      <c r="AT451" s="155" t="s">
        <v>162</v>
      </c>
      <c r="AU451" s="155" t="s">
        <v>82</v>
      </c>
      <c r="AV451" s="13" t="s">
        <v>82</v>
      </c>
      <c r="AW451" s="13" t="s">
        <v>30</v>
      </c>
      <c r="AX451" s="13" t="s">
        <v>73</v>
      </c>
      <c r="AY451" s="155" t="s">
        <v>155</v>
      </c>
    </row>
    <row r="452" spans="2:65" s="12" customFormat="1" ht="10.199999999999999">
      <c r="B452" s="147"/>
      <c r="D452" s="148" t="s">
        <v>162</v>
      </c>
      <c r="E452" s="149" t="s">
        <v>1</v>
      </c>
      <c r="F452" s="150" t="s">
        <v>469</v>
      </c>
      <c r="H452" s="149" t="s">
        <v>1</v>
      </c>
      <c r="I452" s="151"/>
      <c r="L452" s="147"/>
      <c r="M452" s="152"/>
      <c r="T452" s="153"/>
      <c r="AT452" s="149" t="s">
        <v>162</v>
      </c>
      <c r="AU452" s="149" t="s">
        <v>82</v>
      </c>
      <c r="AV452" s="12" t="s">
        <v>80</v>
      </c>
      <c r="AW452" s="12" t="s">
        <v>30</v>
      </c>
      <c r="AX452" s="12" t="s">
        <v>73</v>
      </c>
      <c r="AY452" s="149" t="s">
        <v>155</v>
      </c>
    </row>
    <row r="453" spans="2:65" s="12" customFormat="1" ht="10.199999999999999">
      <c r="B453" s="147"/>
      <c r="D453" s="148" t="s">
        <v>162</v>
      </c>
      <c r="E453" s="149" t="s">
        <v>1</v>
      </c>
      <c r="F453" s="150" t="s">
        <v>470</v>
      </c>
      <c r="H453" s="149" t="s">
        <v>1</v>
      </c>
      <c r="I453" s="151"/>
      <c r="L453" s="147"/>
      <c r="M453" s="152"/>
      <c r="T453" s="153"/>
      <c r="AT453" s="149" t="s">
        <v>162</v>
      </c>
      <c r="AU453" s="149" t="s">
        <v>82</v>
      </c>
      <c r="AV453" s="12" t="s">
        <v>80</v>
      </c>
      <c r="AW453" s="12" t="s">
        <v>30</v>
      </c>
      <c r="AX453" s="12" t="s">
        <v>73</v>
      </c>
      <c r="AY453" s="149" t="s">
        <v>155</v>
      </c>
    </row>
    <row r="454" spans="2:65" s="12" customFormat="1" ht="10.199999999999999">
      <c r="B454" s="147"/>
      <c r="D454" s="148" t="s">
        <v>162</v>
      </c>
      <c r="E454" s="149" t="s">
        <v>1</v>
      </c>
      <c r="F454" s="150" t="s">
        <v>471</v>
      </c>
      <c r="H454" s="149" t="s">
        <v>1</v>
      </c>
      <c r="I454" s="151"/>
      <c r="L454" s="147"/>
      <c r="M454" s="152"/>
      <c r="T454" s="153"/>
      <c r="AT454" s="149" t="s">
        <v>162</v>
      </c>
      <c r="AU454" s="149" t="s">
        <v>82</v>
      </c>
      <c r="AV454" s="12" t="s">
        <v>80</v>
      </c>
      <c r="AW454" s="12" t="s">
        <v>30</v>
      </c>
      <c r="AX454" s="12" t="s">
        <v>73</v>
      </c>
      <c r="AY454" s="149" t="s">
        <v>155</v>
      </c>
    </row>
    <row r="455" spans="2:65" s="13" customFormat="1" ht="10.199999999999999">
      <c r="B455" s="154"/>
      <c r="D455" s="148" t="s">
        <v>162</v>
      </c>
      <c r="E455" s="155" t="s">
        <v>1</v>
      </c>
      <c r="F455" s="156" t="s">
        <v>468</v>
      </c>
      <c r="H455" s="157">
        <v>4</v>
      </c>
      <c r="I455" s="158"/>
      <c r="L455" s="154"/>
      <c r="M455" s="159"/>
      <c r="T455" s="160"/>
      <c r="AT455" s="155" t="s">
        <v>162</v>
      </c>
      <c r="AU455" s="155" t="s">
        <v>82</v>
      </c>
      <c r="AV455" s="13" t="s">
        <v>82</v>
      </c>
      <c r="AW455" s="13" t="s">
        <v>30</v>
      </c>
      <c r="AX455" s="13" t="s">
        <v>73</v>
      </c>
      <c r="AY455" s="155" t="s">
        <v>155</v>
      </c>
    </row>
    <row r="456" spans="2:65" s="14" customFormat="1" ht="10.199999999999999">
      <c r="B456" s="161"/>
      <c r="D456" s="148" t="s">
        <v>162</v>
      </c>
      <c r="E456" s="162" t="s">
        <v>1</v>
      </c>
      <c r="F456" s="163" t="s">
        <v>165</v>
      </c>
      <c r="H456" s="164">
        <v>8</v>
      </c>
      <c r="I456" s="165"/>
      <c r="L456" s="161"/>
      <c r="M456" s="166"/>
      <c r="T456" s="167"/>
      <c r="AT456" s="162" t="s">
        <v>162</v>
      </c>
      <c r="AU456" s="162" t="s">
        <v>82</v>
      </c>
      <c r="AV456" s="14" t="s">
        <v>90</v>
      </c>
      <c r="AW456" s="14" t="s">
        <v>30</v>
      </c>
      <c r="AX456" s="14" t="s">
        <v>80</v>
      </c>
      <c r="AY456" s="162" t="s">
        <v>155</v>
      </c>
    </row>
    <row r="457" spans="2:65" s="1" customFormat="1" ht="37.799999999999997" customHeight="1">
      <c r="B457" s="32"/>
      <c r="C457" s="133" t="s">
        <v>472</v>
      </c>
      <c r="D457" s="133" t="s">
        <v>158</v>
      </c>
      <c r="E457" s="134" t="s">
        <v>473</v>
      </c>
      <c r="F457" s="135" t="s">
        <v>474</v>
      </c>
      <c r="G457" s="136" t="s">
        <v>441</v>
      </c>
      <c r="H457" s="137">
        <v>10</v>
      </c>
      <c r="I457" s="138"/>
      <c r="J457" s="139">
        <f>ROUND(I457*H457,2)</f>
        <v>0</v>
      </c>
      <c r="K457" s="140"/>
      <c r="L457" s="32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90</v>
      </c>
      <c r="AT457" s="145" t="s">
        <v>158</v>
      </c>
      <c r="AU457" s="145" t="s">
        <v>82</v>
      </c>
      <c r="AY457" s="17" t="s">
        <v>155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7" t="s">
        <v>80</v>
      </c>
      <c r="BK457" s="146">
        <f>ROUND(I457*H457,2)</f>
        <v>0</v>
      </c>
      <c r="BL457" s="17" t="s">
        <v>90</v>
      </c>
      <c r="BM457" s="145" t="s">
        <v>475</v>
      </c>
    </row>
    <row r="458" spans="2:65" s="12" customFormat="1" ht="10.199999999999999">
      <c r="B458" s="147"/>
      <c r="D458" s="148" t="s">
        <v>162</v>
      </c>
      <c r="E458" s="149" t="s">
        <v>1</v>
      </c>
      <c r="F458" s="150" t="s">
        <v>245</v>
      </c>
      <c r="H458" s="149" t="s">
        <v>1</v>
      </c>
      <c r="I458" s="151"/>
      <c r="L458" s="147"/>
      <c r="M458" s="152"/>
      <c r="T458" s="153"/>
      <c r="AT458" s="149" t="s">
        <v>162</v>
      </c>
      <c r="AU458" s="149" t="s">
        <v>82</v>
      </c>
      <c r="AV458" s="12" t="s">
        <v>80</v>
      </c>
      <c r="AW458" s="12" t="s">
        <v>30</v>
      </c>
      <c r="AX458" s="12" t="s">
        <v>73</v>
      </c>
      <c r="AY458" s="149" t="s">
        <v>155</v>
      </c>
    </row>
    <row r="459" spans="2:65" s="12" customFormat="1" ht="10.199999999999999">
      <c r="B459" s="147"/>
      <c r="D459" s="148" t="s">
        <v>162</v>
      </c>
      <c r="E459" s="149" t="s">
        <v>1</v>
      </c>
      <c r="F459" s="150" t="s">
        <v>476</v>
      </c>
      <c r="H459" s="149" t="s">
        <v>1</v>
      </c>
      <c r="I459" s="151"/>
      <c r="L459" s="147"/>
      <c r="M459" s="152"/>
      <c r="T459" s="153"/>
      <c r="AT459" s="149" t="s">
        <v>162</v>
      </c>
      <c r="AU459" s="149" t="s">
        <v>82</v>
      </c>
      <c r="AV459" s="12" t="s">
        <v>80</v>
      </c>
      <c r="AW459" s="12" t="s">
        <v>30</v>
      </c>
      <c r="AX459" s="12" t="s">
        <v>73</v>
      </c>
      <c r="AY459" s="149" t="s">
        <v>155</v>
      </c>
    </row>
    <row r="460" spans="2:65" s="13" customFormat="1" ht="10.199999999999999">
      <c r="B460" s="154"/>
      <c r="D460" s="148" t="s">
        <v>162</v>
      </c>
      <c r="E460" s="155" t="s">
        <v>1</v>
      </c>
      <c r="F460" s="156" t="s">
        <v>477</v>
      </c>
      <c r="H460" s="157">
        <v>1</v>
      </c>
      <c r="I460" s="158"/>
      <c r="L460" s="154"/>
      <c r="M460" s="159"/>
      <c r="T460" s="160"/>
      <c r="AT460" s="155" t="s">
        <v>162</v>
      </c>
      <c r="AU460" s="155" t="s">
        <v>82</v>
      </c>
      <c r="AV460" s="13" t="s">
        <v>82</v>
      </c>
      <c r="AW460" s="13" t="s">
        <v>30</v>
      </c>
      <c r="AX460" s="13" t="s">
        <v>73</v>
      </c>
      <c r="AY460" s="155" t="s">
        <v>155</v>
      </c>
    </row>
    <row r="461" spans="2:65" s="12" customFormat="1" ht="10.199999999999999">
      <c r="B461" s="147"/>
      <c r="D461" s="148" t="s">
        <v>162</v>
      </c>
      <c r="E461" s="149" t="s">
        <v>1</v>
      </c>
      <c r="F461" s="150" t="s">
        <v>478</v>
      </c>
      <c r="H461" s="149" t="s">
        <v>1</v>
      </c>
      <c r="I461" s="151"/>
      <c r="L461" s="147"/>
      <c r="M461" s="152"/>
      <c r="T461" s="153"/>
      <c r="AT461" s="149" t="s">
        <v>162</v>
      </c>
      <c r="AU461" s="149" t="s">
        <v>82</v>
      </c>
      <c r="AV461" s="12" t="s">
        <v>80</v>
      </c>
      <c r="AW461" s="12" t="s">
        <v>30</v>
      </c>
      <c r="AX461" s="12" t="s">
        <v>73</v>
      </c>
      <c r="AY461" s="149" t="s">
        <v>155</v>
      </c>
    </row>
    <row r="462" spans="2:65" s="13" customFormat="1" ht="10.199999999999999">
      <c r="B462" s="154"/>
      <c r="D462" s="148" t="s">
        <v>162</v>
      </c>
      <c r="E462" s="155" t="s">
        <v>1</v>
      </c>
      <c r="F462" s="156" t="s">
        <v>479</v>
      </c>
      <c r="H462" s="157">
        <v>4</v>
      </c>
      <c r="I462" s="158"/>
      <c r="L462" s="154"/>
      <c r="M462" s="159"/>
      <c r="T462" s="160"/>
      <c r="AT462" s="155" t="s">
        <v>162</v>
      </c>
      <c r="AU462" s="155" t="s">
        <v>82</v>
      </c>
      <c r="AV462" s="13" t="s">
        <v>82</v>
      </c>
      <c r="AW462" s="13" t="s">
        <v>30</v>
      </c>
      <c r="AX462" s="13" t="s">
        <v>73</v>
      </c>
      <c r="AY462" s="155" t="s">
        <v>155</v>
      </c>
    </row>
    <row r="463" spans="2:65" s="12" customFormat="1" ht="10.199999999999999">
      <c r="B463" s="147"/>
      <c r="D463" s="148" t="s">
        <v>162</v>
      </c>
      <c r="E463" s="149" t="s">
        <v>1</v>
      </c>
      <c r="F463" s="150" t="s">
        <v>480</v>
      </c>
      <c r="H463" s="149" t="s">
        <v>1</v>
      </c>
      <c r="I463" s="151"/>
      <c r="L463" s="147"/>
      <c r="M463" s="152"/>
      <c r="T463" s="153"/>
      <c r="AT463" s="149" t="s">
        <v>162</v>
      </c>
      <c r="AU463" s="149" t="s">
        <v>82</v>
      </c>
      <c r="AV463" s="12" t="s">
        <v>80</v>
      </c>
      <c r="AW463" s="12" t="s">
        <v>30</v>
      </c>
      <c r="AX463" s="12" t="s">
        <v>73</v>
      </c>
      <c r="AY463" s="149" t="s">
        <v>155</v>
      </c>
    </row>
    <row r="464" spans="2:65" s="12" customFormat="1" ht="10.199999999999999">
      <c r="B464" s="147"/>
      <c r="D464" s="148" t="s">
        <v>162</v>
      </c>
      <c r="E464" s="149" t="s">
        <v>1</v>
      </c>
      <c r="F464" s="150" t="s">
        <v>470</v>
      </c>
      <c r="H464" s="149" t="s">
        <v>1</v>
      </c>
      <c r="I464" s="151"/>
      <c r="L464" s="147"/>
      <c r="M464" s="152"/>
      <c r="T464" s="153"/>
      <c r="AT464" s="149" t="s">
        <v>162</v>
      </c>
      <c r="AU464" s="149" t="s">
        <v>82</v>
      </c>
      <c r="AV464" s="12" t="s">
        <v>80</v>
      </c>
      <c r="AW464" s="12" t="s">
        <v>30</v>
      </c>
      <c r="AX464" s="12" t="s">
        <v>73</v>
      </c>
      <c r="AY464" s="149" t="s">
        <v>155</v>
      </c>
    </row>
    <row r="465" spans="2:65" s="12" customFormat="1" ht="10.199999999999999">
      <c r="B465" s="147"/>
      <c r="D465" s="148" t="s">
        <v>162</v>
      </c>
      <c r="E465" s="149" t="s">
        <v>1</v>
      </c>
      <c r="F465" s="150" t="s">
        <v>476</v>
      </c>
      <c r="H465" s="149" t="s">
        <v>1</v>
      </c>
      <c r="I465" s="151"/>
      <c r="L465" s="147"/>
      <c r="M465" s="152"/>
      <c r="T465" s="153"/>
      <c r="AT465" s="149" t="s">
        <v>162</v>
      </c>
      <c r="AU465" s="149" t="s">
        <v>82</v>
      </c>
      <c r="AV465" s="12" t="s">
        <v>80</v>
      </c>
      <c r="AW465" s="12" t="s">
        <v>30</v>
      </c>
      <c r="AX465" s="12" t="s">
        <v>73</v>
      </c>
      <c r="AY465" s="149" t="s">
        <v>155</v>
      </c>
    </row>
    <row r="466" spans="2:65" s="13" customFormat="1" ht="10.199999999999999">
      <c r="B466" s="154"/>
      <c r="D466" s="148" t="s">
        <v>162</v>
      </c>
      <c r="E466" s="155" t="s">
        <v>1</v>
      </c>
      <c r="F466" s="156" t="s">
        <v>477</v>
      </c>
      <c r="H466" s="157">
        <v>1</v>
      </c>
      <c r="I466" s="158"/>
      <c r="L466" s="154"/>
      <c r="M466" s="159"/>
      <c r="T466" s="160"/>
      <c r="AT466" s="155" t="s">
        <v>162</v>
      </c>
      <c r="AU466" s="155" t="s">
        <v>82</v>
      </c>
      <c r="AV466" s="13" t="s">
        <v>82</v>
      </c>
      <c r="AW466" s="13" t="s">
        <v>30</v>
      </c>
      <c r="AX466" s="13" t="s">
        <v>73</v>
      </c>
      <c r="AY466" s="155" t="s">
        <v>155</v>
      </c>
    </row>
    <row r="467" spans="2:65" s="12" customFormat="1" ht="10.199999999999999">
      <c r="B467" s="147"/>
      <c r="D467" s="148" t="s">
        <v>162</v>
      </c>
      <c r="E467" s="149" t="s">
        <v>1</v>
      </c>
      <c r="F467" s="150" t="s">
        <v>478</v>
      </c>
      <c r="H467" s="149" t="s">
        <v>1</v>
      </c>
      <c r="I467" s="151"/>
      <c r="L467" s="147"/>
      <c r="M467" s="152"/>
      <c r="T467" s="153"/>
      <c r="AT467" s="149" t="s">
        <v>162</v>
      </c>
      <c r="AU467" s="149" t="s">
        <v>82</v>
      </c>
      <c r="AV467" s="12" t="s">
        <v>80</v>
      </c>
      <c r="AW467" s="12" t="s">
        <v>30</v>
      </c>
      <c r="AX467" s="12" t="s">
        <v>73</v>
      </c>
      <c r="AY467" s="149" t="s">
        <v>155</v>
      </c>
    </row>
    <row r="468" spans="2:65" s="13" customFormat="1" ht="10.199999999999999">
      <c r="B468" s="154"/>
      <c r="D468" s="148" t="s">
        <v>162</v>
      </c>
      <c r="E468" s="155" t="s">
        <v>1</v>
      </c>
      <c r="F468" s="156" t="s">
        <v>479</v>
      </c>
      <c r="H468" s="157">
        <v>4</v>
      </c>
      <c r="I468" s="158"/>
      <c r="L468" s="154"/>
      <c r="M468" s="159"/>
      <c r="T468" s="160"/>
      <c r="AT468" s="155" t="s">
        <v>162</v>
      </c>
      <c r="AU468" s="155" t="s">
        <v>82</v>
      </c>
      <c r="AV468" s="13" t="s">
        <v>82</v>
      </c>
      <c r="AW468" s="13" t="s">
        <v>30</v>
      </c>
      <c r="AX468" s="13" t="s">
        <v>73</v>
      </c>
      <c r="AY468" s="155" t="s">
        <v>155</v>
      </c>
    </row>
    <row r="469" spans="2:65" s="14" customFormat="1" ht="10.199999999999999">
      <c r="B469" s="161"/>
      <c r="D469" s="148" t="s">
        <v>162</v>
      </c>
      <c r="E469" s="162" t="s">
        <v>1</v>
      </c>
      <c r="F469" s="163" t="s">
        <v>165</v>
      </c>
      <c r="H469" s="164">
        <v>10</v>
      </c>
      <c r="I469" s="165"/>
      <c r="L469" s="161"/>
      <c r="M469" s="166"/>
      <c r="T469" s="167"/>
      <c r="AT469" s="162" t="s">
        <v>162</v>
      </c>
      <c r="AU469" s="162" t="s">
        <v>82</v>
      </c>
      <c r="AV469" s="14" t="s">
        <v>90</v>
      </c>
      <c r="AW469" s="14" t="s">
        <v>30</v>
      </c>
      <c r="AX469" s="14" t="s">
        <v>80</v>
      </c>
      <c r="AY469" s="162" t="s">
        <v>155</v>
      </c>
    </row>
    <row r="470" spans="2:65" s="1" customFormat="1" ht="37.799999999999997" customHeight="1">
      <c r="B470" s="32"/>
      <c r="C470" s="133" t="s">
        <v>350</v>
      </c>
      <c r="D470" s="133" t="s">
        <v>158</v>
      </c>
      <c r="E470" s="134" t="s">
        <v>481</v>
      </c>
      <c r="F470" s="135" t="s">
        <v>482</v>
      </c>
      <c r="G470" s="136" t="s">
        <v>441</v>
      </c>
      <c r="H470" s="137">
        <v>20</v>
      </c>
      <c r="I470" s="138"/>
      <c r="J470" s="139">
        <f>ROUND(I470*H470,2)</f>
        <v>0</v>
      </c>
      <c r="K470" s="140"/>
      <c r="L470" s="32"/>
      <c r="M470" s="141" t="s">
        <v>1</v>
      </c>
      <c r="N470" s="142" t="s">
        <v>38</v>
      </c>
      <c r="P470" s="143">
        <f>O470*H470</f>
        <v>0</v>
      </c>
      <c r="Q470" s="143">
        <v>0</v>
      </c>
      <c r="R470" s="143">
        <f>Q470*H470</f>
        <v>0</v>
      </c>
      <c r="S470" s="143">
        <v>0</v>
      </c>
      <c r="T470" s="144">
        <f>S470*H470</f>
        <v>0</v>
      </c>
      <c r="AR470" s="145" t="s">
        <v>90</v>
      </c>
      <c r="AT470" s="145" t="s">
        <v>158</v>
      </c>
      <c r="AU470" s="145" t="s">
        <v>82</v>
      </c>
      <c r="AY470" s="17" t="s">
        <v>155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7" t="s">
        <v>80</v>
      </c>
      <c r="BK470" s="146">
        <f>ROUND(I470*H470,2)</f>
        <v>0</v>
      </c>
      <c r="BL470" s="17" t="s">
        <v>90</v>
      </c>
      <c r="BM470" s="145" t="s">
        <v>483</v>
      </c>
    </row>
    <row r="471" spans="2:65" s="12" customFormat="1" ht="10.199999999999999">
      <c r="B471" s="147"/>
      <c r="D471" s="148" t="s">
        <v>162</v>
      </c>
      <c r="E471" s="149" t="s">
        <v>1</v>
      </c>
      <c r="F471" s="150" t="s">
        <v>311</v>
      </c>
      <c r="H471" s="149" t="s">
        <v>1</v>
      </c>
      <c r="I471" s="151"/>
      <c r="L471" s="147"/>
      <c r="M471" s="152"/>
      <c r="T471" s="153"/>
      <c r="AT471" s="149" t="s">
        <v>162</v>
      </c>
      <c r="AU471" s="149" t="s">
        <v>82</v>
      </c>
      <c r="AV471" s="12" t="s">
        <v>80</v>
      </c>
      <c r="AW471" s="12" t="s">
        <v>30</v>
      </c>
      <c r="AX471" s="12" t="s">
        <v>73</v>
      </c>
      <c r="AY471" s="149" t="s">
        <v>155</v>
      </c>
    </row>
    <row r="472" spans="2:65" s="12" customFormat="1" ht="10.199999999999999">
      <c r="B472" s="147"/>
      <c r="D472" s="148" t="s">
        <v>162</v>
      </c>
      <c r="E472" s="149" t="s">
        <v>1</v>
      </c>
      <c r="F472" s="150" t="s">
        <v>470</v>
      </c>
      <c r="H472" s="149" t="s">
        <v>1</v>
      </c>
      <c r="I472" s="151"/>
      <c r="L472" s="147"/>
      <c r="M472" s="152"/>
      <c r="T472" s="153"/>
      <c r="AT472" s="149" t="s">
        <v>162</v>
      </c>
      <c r="AU472" s="149" t="s">
        <v>82</v>
      </c>
      <c r="AV472" s="12" t="s">
        <v>80</v>
      </c>
      <c r="AW472" s="12" t="s">
        <v>30</v>
      </c>
      <c r="AX472" s="12" t="s">
        <v>73</v>
      </c>
      <c r="AY472" s="149" t="s">
        <v>155</v>
      </c>
    </row>
    <row r="473" spans="2:65" s="13" customFormat="1" ht="10.199999999999999">
      <c r="B473" s="154"/>
      <c r="D473" s="148" t="s">
        <v>162</v>
      </c>
      <c r="E473" s="155" t="s">
        <v>1</v>
      </c>
      <c r="F473" s="156" t="s">
        <v>484</v>
      </c>
      <c r="H473" s="157">
        <v>10</v>
      </c>
      <c r="I473" s="158"/>
      <c r="L473" s="154"/>
      <c r="M473" s="159"/>
      <c r="T473" s="160"/>
      <c r="AT473" s="155" t="s">
        <v>162</v>
      </c>
      <c r="AU473" s="155" t="s">
        <v>82</v>
      </c>
      <c r="AV473" s="13" t="s">
        <v>82</v>
      </c>
      <c r="AW473" s="13" t="s">
        <v>30</v>
      </c>
      <c r="AX473" s="13" t="s">
        <v>73</v>
      </c>
      <c r="AY473" s="155" t="s">
        <v>155</v>
      </c>
    </row>
    <row r="474" spans="2:65" s="12" customFormat="1" ht="10.199999999999999">
      <c r="B474" s="147"/>
      <c r="D474" s="148" t="s">
        <v>162</v>
      </c>
      <c r="E474" s="149" t="s">
        <v>1</v>
      </c>
      <c r="F474" s="150" t="s">
        <v>485</v>
      </c>
      <c r="H474" s="149" t="s">
        <v>1</v>
      </c>
      <c r="I474" s="151"/>
      <c r="L474" s="147"/>
      <c r="M474" s="152"/>
      <c r="T474" s="153"/>
      <c r="AT474" s="149" t="s">
        <v>162</v>
      </c>
      <c r="AU474" s="149" t="s">
        <v>82</v>
      </c>
      <c r="AV474" s="12" t="s">
        <v>80</v>
      </c>
      <c r="AW474" s="12" t="s">
        <v>30</v>
      </c>
      <c r="AX474" s="12" t="s">
        <v>73</v>
      </c>
      <c r="AY474" s="149" t="s">
        <v>155</v>
      </c>
    </row>
    <row r="475" spans="2:65" s="12" customFormat="1" ht="10.199999999999999">
      <c r="B475" s="147"/>
      <c r="D475" s="148" t="s">
        <v>162</v>
      </c>
      <c r="E475" s="149" t="s">
        <v>1</v>
      </c>
      <c r="F475" s="150" t="s">
        <v>470</v>
      </c>
      <c r="H475" s="149" t="s">
        <v>1</v>
      </c>
      <c r="I475" s="151"/>
      <c r="L475" s="147"/>
      <c r="M475" s="152"/>
      <c r="T475" s="153"/>
      <c r="AT475" s="149" t="s">
        <v>162</v>
      </c>
      <c r="AU475" s="149" t="s">
        <v>82</v>
      </c>
      <c r="AV475" s="12" t="s">
        <v>80</v>
      </c>
      <c r="AW475" s="12" t="s">
        <v>30</v>
      </c>
      <c r="AX475" s="12" t="s">
        <v>73</v>
      </c>
      <c r="AY475" s="149" t="s">
        <v>155</v>
      </c>
    </row>
    <row r="476" spans="2:65" s="13" customFormat="1" ht="10.199999999999999">
      <c r="B476" s="154"/>
      <c r="D476" s="148" t="s">
        <v>162</v>
      </c>
      <c r="E476" s="155" t="s">
        <v>1</v>
      </c>
      <c r="F476" s="156" t="s">
        <v>156</v>
      </c>
      <c r="H476" s="157">
        <v>10</v>
      </c>
      <c r="I476" s="158"/>
      <c r="L476" s="154"/>
      <c r="M476" s="159"/>
      <c r="T476" s="160"/>
      <c r="AT476" s="155" t="s">
        <v>162</v>
      </c>
      <c r="AU476" s="155" t="s">
        <v>82</v>
      </c>
      <c r="AV476" s="13" t="s">
        <v>82</v>
      </c>
      <c r="AW476" s="13" t="s">
        <v>30</v>
      </c>
      <c r="AX476" s="13" t="s">
        <v>73</v>
      </c>
      <c r="AY476" s="155" t="s">
        <v>155</v>
      </c>
    </row>
    <row r="477" spans="2:65" s="14" customFormat="1" ht="10.199999999999999">
      <c r="B477" s="161"/>
      <c r="D477" s="148" t="s">
        <v>162</v>
      </c>
      <c r="E477" s="162" t="s">
        <v>1</v>
      </c>
      <c r="F477" s="163" t="s">
        <v>165</v>
      </c>
      <c r="H477" s="164">
        <v>20</v>
      </c>
      <c r="I477" s="165"/>
      <c r="L477" s="161"/>
      <c r="M477" s="166"/>
      <c r="T477" s="167"/>
      <c r="AT477" s="162" t="s">
        <v>162</v>
      </c>
      <c r="AU477" s="162" t="s">
        <v>82</v>
      </c>
      <c r="AV477" s="14" t="s">
        <v>90</v>
      </c>
      <c r="AW477" s="14" t="s">
        <v>30</v>
      </c>
      <c r="AX477" s="14" t="s">
        <v>80</v>
      </c>
      <c r="AY477" s="162" t="s">
        <v>155</v>
      </c>
    </row>
    <row r="478" spans="2:65" s="1" customFormat="1" ht="24.15" customHeight="1">
      <c r="B478" s="32"/>
      <c r="C478" s="133" t="s">
        <v>486</v>
      </c>
      <c r="D478" s="133" t="s">
        <v>158</v>
      </c>
      <c r="E478" s="134" t="s">
        <v>487</v>
      </c>
      <c r="F478" s="135" t="s">
        <v>488</v>
      </c>
      <c r="G478" s="136" t="s">
        <v>457</v>
      </c>
      <c r="H478" s="137">
        <v>10</v>
      </c>
      <c r="I478" s="138"/>
      <c r="J478" s="139">
        <f>ROUND(I478*H478,2)</f>
        <v>0</v>
      </c>
      <c r="K478" s="140"/>
      <c r="L478" s="32"/>
      <c r="M478" s="141" t="s">
        <v>1</v>
      </c>
      <c r="N478" s="142" t="s">
        <v>38</v>
      </c>
      <c r="P478" s="143">
        <f>O478*H478</f>
        <v>0</v>
      </c>
      <c r="Q478" s="143">
        <v>0</v>
      </c>
      <c r="R478" s="143">
        <f>Q478*H478</f>
        <v>0</v>
      </c>
      <c r="S478" s="143">
        <v>0</v>
      </c>
      <c r="T478" s="144">
        <f>S478*H478</f>
        <v>0</v>
      </c>
      <c r="AR478" s="145" t="s">
        <v>90</v>
      </c>
      <c r="AT478" s="145" t="s">
        <v>158</v>
      </c>
      <c r="AU478" s="145" t="s">
        <v>82</v>
      </c>
      <c r="AY478" s="17" t="s">
        <v>155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7" t="s">
        <v>80</v>
      </c>
      <c r="BK478" s="146">
        <f>ROUND(I478*H478,2)</f>
        <v>0</v>
      </c>
      <c r="BL478" s="17" t="s">
        <v>90</v>
      </c>
      <c r="BM478" s="145" t="s">
        <v>489</v>
      </c>
    </row>
    <row r="479" spans="2:65" s="12" customFormat="1" ht="10.199999999999999">
      <c r="B479" s="147"/>
      <c r="D479" s="148" t="s">
        <v>162</v>
      </c>
      <c r="E479" s="149" t="s">
        <v>1</v>
      </c>
      <c r="F479" s="150" t="s">
        <v>311</v>
      </c>
      <c r="H479" s="149" t="s">
        <v>1</v>
      </c>
      <c r="I479" s="151"/>
      <c r="L479" s="147"/>
      <c r="M479" s="152"/>
      <c r="T479" s="153"/>
      <c r="AT479" s="149" t="s">
        <v>162</v>
      </c>
      <c r="AU479" s="149" t="s">
        <v>82</v>
      </c>
      <c r="AV479" s="12" t="s">
        <v>80</v>
      </c>
      <c r="AW479" s="12" t="s">
        <v>30</v>
      </c>
      <c r="AX479" s="12" t="s">
        <v>73</v>
      </c>
      <c r="AY479" s="149" t="s">
        <v>155</v>
      </c>
    </row>
    <row r="480" spans="2:65" s="12" customFormat="1" ht="10.199999999999999">
      <c r="B480" s="147"/>
      <c r="D480" s="148" t="s">
        <v>162</v>
      </c>
      <c r="E480" s="149" t="s">
        <v>1</v>
      </c>
      <c r="F480" s="150" t="s">
        <v>470</v>
      </c>
      <c r="H480" s="149" t="s">
        <v>1</v>
      </c>
      <c r="I480" s="151"/>
      <c r="L480" s="147"/>
      <c r="M480" s="152"/>
      <c r="T480" s="153"/>
      <c r="AT480" s="149" t="s">
        <v>162</v>
      </c>
      <c r="AU480" s="149" t="s">
        <v>82</v>
      </c>
      <c r="AV480" s="12" t="s">
        <v>80</v>
      </c>
      <c r="AW480" s="12" t="s">
        <v>30</v>
      </c>
      <c r="AX480" s="12" t="s">
        <v>73</v>
      </c>
      <c r="AY480" s="149" t="s">
        <v>155</v>
      </c>
    </row>
    <row r="481" spans="2:65" s="12" customFormat="1" ht="10.199999999999999">
      <c r="B481" s="147"/>
      <c r="D481" s="148" t="s">
        <v>162</v>
      </c>
      <c r="E481" s="149" t="s">
        <v>1</v>
      </c>
      <c r="F481" s="150" t="s">
        <v>490</v>
      </c>
      <c r="H481" s="149" t="s">
        <v>1</v>
      </c>
      <c r="I481" s="151"/>
      <c r="L481" s="147"/>
      <c r="M481" s="152"/>
      <c r="T481" s="153"/>
      <c r="AT481" s="149" t="s">
        <v>162</v>
      </c>
      <c r="AU481" s="149" t="s">
        <v>82</v>
      </c>
      <c r="AV481" s="12" t="s">
        <v>80</v>
      </c>
      <c r="AW481" s="12" t="s">
        <v>30</v>
      </c>
      <c r="AX481" s="12" t="s">
        <v>73</v>
      </c>
      <c r="AY481" s="149" t="s">
        <v>155</v>
      </c>
    </row>
    <row r="482" spans="2:65" s="13" customFormat="1" ht="10.199999999999999">
      <c r="B482" s="154"/>
      <c r="D482" s="148" t="s">
        <v>162</v>
      </c>
      <c r="E482" s="155" t="s">
        <v>1</v>
      </c>
      <c r="F482" s="156" t="s">
        <v>491</v>
      </c>
      <c r="H482" s="157">
        <v>5</v>
      </c>
      <c r="I482" s="158"/>
      <c r="L482" s="154"/>
      <c r="M482" s="159"/>
      <c r="T482" s="160"/>
      <c r="AT482" s="155" t="s">
        <v>162</v>
      </c>
      <c r="AU482" s="155" t="s">
        <v>82</v>
      </c>
      <c r="AV482" s="13" t="s">
        <v>82</v>
      </c>
      <c r="AW482" s="13" t="s">
        <v>30</v>
      </c>
      <c r="AX482" s="13" t="s">
        <v>73</v>
      </c>
      <c r="AY482" s="155" t="s">
        <v>155</v>
      </c>
    </row>
    <row r="483" spans="2:65" s="12" customFormat="1" ht="10.199999999999999">
      <c r="B483" s="147"/>
      <c r="D483" s="148" t="s">
        <v>162</v>
      </c>
      <c r="E483" s="149" t="s">
        <v>1</v>
      </c>
      <c r="F483" s="150" t="s">
        <v>469</v>
      </c>
      <c r="H483" s="149" t="s">
        <v>1</v>
      </c>
      <c r="I483" s="151"/>
      <c r="L483" s="147"/>
      <c r="M483" s="152"/>
      <c r="T483" s="153"/>
      <c r="AT483" s="149" t="s">
        <v>162</v>
      </c>
      <c r="AU483" s="149" t="s">
        <v>82</v>
      </c>
      <c r="AV483" s="12" t="s">
        <v>80</v>
      </c>
      <c r="AW483" s="12" t="s">
        <v>30</v>
      </c>
      <c r="AX483" s="12" t="s">
        <v>73</v>
      </c>
      <c r="AY483" s="149" t="s">
        <v>155</v>
      </c>
    </row>
    <row r="484" spans="2:65" s="12" customFormat="1" ht="10.199999999999999">
      <c r="B484" s="147"/>
      <c r="D484" s="148" t="s">
        <v>162</v>
      </c>
      <c r="E484" s="149" t="s">
        <v>1</v>
      </c>
      <c r="F484" s="150" t="s">
        <v>470</v>
      </c>
      <c r="H484" s="149" t="s">
        <v>1</v>
      </c>
      <c r="I484" s="151"/>
      <c r="L484" s="147"/>
      <c r="M484" s="152"/>
      <c r="T484" s="153"/>
      <c r="AT484" s="149" t="s">
        <v>162</v>
      </c>
      <c r="AU484" s="149" t="s">
        <v>82</v>
      </c>
      <c r="AV484" s="12" t="s">
        <v>80</v>
      </c>
      <c r="AW484" s="12" t="s">
        <v>30</v>
      </c>
      <c r="AX484" s="12" t="s">
        <v>73</v>
      </c>
      <c r="AY484" s="149" t="s">
        <v>155</v>
      </c>
    </row>
    <row r="485" spans="2:65" s="12" customFormat="1" ht="10.199999999999999">
      <c r="B485" s="147"/>
      <c r="D485" s="148" t="s">
        <v>162</v>
      </c>
      <c r="E485" s="149" t="s">
        <v>1</v>
      </c>
      <c r="F485" s="150" t="s">
        <v>490</v>
      </c>
      <c r="H485" s="149" t="s">
        <v>1</v>
      </c>
      <c r="I485" s="151"/>
      <c r="L485" s="147"/>
      <c r="M485" s="152"/>
      <c r="T485" s="153"/>
      <c r="AT485" s="149" t="s">
        <v>162</v>
      </c>
      <c r="AU485" s="149" t="s">
        <v>82</v>
      </c>
      <c r="AV485" s="12" t="s">
        <v>80</v>
      </c>
      <c r="AW485" s="12" t="s">
        <v>30</v>
      </c>
      <c r="AX485" s="12" t="s">
        <v>73</v>
      </c>
      <c r="AY485" s="149" t="s">
        <v>155</v>
      </c>
    </row>
    <row r="486" spans="2:65" s="13" customFormat="1" ht="10.199999999999999">
      <c r="B486" s="154"/>
      <c r="D486" s="148" t="s">
        <v>162</v>
      </c>
      <c r="E486" s="155" t="s">
        <v>1</v>
      </c>
      <c r="F486" s="156" t="s">
        <v>491</v>
      </c>
      <c r="H486" s="157">
        <v>5</v>
      </c>
      <c r="I486" s="158"/>
      <c r="L486" s="154"/>
      <c r="M486" s="159"/>
      <c r="T486" s="160"/>
      <c r="AT486" s="155" t="s">
        <v>162</v>
      </c>
      <c r="AU486" s="155" t="s">
        <v>82</v>
      </c>
      <c r="AV486" s="13" t="s">
        <v>82</v>
      </c>
      <c r="AW486" s="13" t="s">
        <v>30</v>
      </c>
      <c r="AX486" s="13" t="s">
        <v>73</v>
      </c>
      <c r="AY486" s="155" t="s">
        <v>155</v>
      </c>
    </row>
    <row r="487" spans="2:65" s="14" customFormat="1" ht="10.199999999999999">
      <c r="B487" s="161"/>
      <c r="D487" s="148" t="s">
        <v>162</v>
      </c>
      <c r="E487" s="162" t="s">
        <v>1</v>
      </c>
      <c r="F487" s="163" t="s">
        <v>165</v>
      </c>
      <c r="H487" s="164">
        <v>10</v>
      </c>
      <c r="I487" s="165"/>
      <c r="L487" s="161"/>
      <c r="M487" s="166"/>
      <c r="T487" s="167"/>
      <c r="AT487" s="162" t="s">
        <v>162</v>
      </c>
      <c r="AU487" s="162" t="s">
        <v>82</v>
      </c>
      <c r="AV487" s="14" t="s">
        <v>90</v>
      </c>
      <c r="AW487" s="14" t="s">
        <v>30</v>
      </c>
      <c r="AX487" s="14" t="s">
        <v>80</v>
      </c>
      <c r="AY487" s="162" t="s">
        <v>155</v>
      </c>
    </row>
    <row r="488" spans="2:65" s="1" customFormat="1" ht="24.15" customHeight="1">
      <c r="B488" s="32"/>
      <c r="C488" s="133" t="s">
        <v>353</v>
      </c>
      <c r="D488" s="133" t="s">
        <v>158</v>
      </c>
      <c r="E488" s="134" t="s">
        <v>492</v>
      </c>
      <c r="F488" s="135" t="s">
        <v>493</v>
      </c>
      <c r="G488" s="136" t="s">
        <v>213</v>
      </c>
      <c r="H488" s="137">
        <v>0.42599999999999999</v>
      </c>
      <c r="I488" s="138"/>
      <c r="J488" s="139">
        <f>ROUND(I488*H488,2)</f>
        <v>0</v>
      </c>
      <c r="K488" s="140"/>
      <c r="L488" s="32"/>
      <c r="M488" s="141" t="s">
        <v>1</v>
      </c>
      <c r="N488" s="142" t="s">
        <v>38</v>
      </c>
      <c r="P488" s="143">
        <f>O488*H488</f>
        <v>0</v>
      </c>
      <c r="Q488" s="143">
        <v>0</v>
      </c>
      <c r="R488" s="143">
        <f>Q488*H488</f>
        <v>0</v>
      </c>
      <c r="S488" s="143">
        <v>0</v>
      </c>
      <c r="T488" s="144">
        <f>S488*H488</f>
        <v>0</v>
      </c>
      <c r="AR488" s="145" t="s">
        <v>90</v>
      </c>
      <c r="AT488" s="145" t="s">
        <v>158</v>
      </c>
      <c r="AU488" s="145" t="s">
        <v>82</v>
      </c>
      <c r="AY488" s="17" t="s">
        <v>155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7" t="s">
        <v>80</v>
      </c>
      <c r="BK488" s="146">
        <f>ROUND(I488*H488,2)</f>
        <v>0</v>
      </c>
      <c r="BL488" s="17" t="s">
        <v>90</v>
      </c>
      <c r="BM488" s="145" t="s">
        <v>494</v>
      </c>
    </row>
    <row r="489" spans="2:65" s="12" customFormat="1" ht="10.199999999999999">
      <c r="B489" s="147"/>
      <c r="D489" s="148" t="s">
        <v>162</v>
      </c>
      <c r="E489" s="149" t="s">
        <v>1</v>
      </c>
      <c r="F489" s="150" t="s">
        <v>311</v>
      </c>
      <c r="H489" s="149" t="s">
        <v>1</v>
      </c>
      <c r="I489" s="151"/>
      <c r="L489" s="147"/>
      <c r="M489" s="152"/>
      <c r="T489" s="153"/>
      <c r="AT489" s="149" t="s">
        <v>162</v>
      </c>
      <c r="AU489" s="149" t="s">
        <v>82</v>
      </c>
      <c r="AV489" s="12" t="s">
        <v>80</v>
      </c>
      <c r="AW489" s="12" t="s">
        <v>30</v>
      </c>
      <c r="AX489" s="12" t="s">
        <v>73</v>
      </c>
      <c r="AY489" s="149" t="s">
        <v>155</v>
      </c>
    </row>
    <row r="490" spans="2:65" s="12" customFormat="1" ht="10.199999999999999">
      <c r="B490" s="147"/>
      <c r="D490" s="148" t="s">
        <v>162</v>
      </c>
      <c r="E490" s="149" t="s">
        <v>1</v>
      </c>
      <c r="F490" s="150" t="s">
        <v>495</v>
      </c>
      <c r="H490" s="149" t="s">
        <v>1</v>
      </c>
      <c r="I490" s="151"/>
      <c r="L490" s="147"/>
      <c r="M490" s="152"/>
      <c r="T490" s="153"/>
      <c r="AT490" s="149" t="s">
        <v>162</v>
      </c>
      <c r="AU490" s="149" t="s">
        <v>82</v>
      </c>
      <c r="AV490" s="12" t="s">
        <v>80</v>
      </c>
      <c r="AW490" s="12" t="s">
        <v>30</v>
      </c>
      <c r="AX490" s="12" t="s">
        <v>73</v>
      </c>
      <c r="AY490" s="149" t="s">
        <v>155</v>
      </c>
    </row>
    <row r="491" spans="2:65" s="12" customFormat="1" ht="10.199999999999999">
      <c r="B491" s="147"/>
      <c r="D491" s="148" t="s">
        <v>162</v>
      </c>
      <c r="E491" s="149" t="s">
        <v>1</v>
      </c>
      <c r="F491" s="150" t="s">
        <v>496</v>
      </c>
      <c r="H491" s="149" t="s">
        <v>1</v>
      </c>
      <c r="I491" s="151"/>
      <c r="L491" s="147"/>
      <c r="M491" s="152"/>
      <c r="T491" s="153"/>
      <c r="AT491" s="149" t="s">
        <v>162</v>
      </c>
      <c r="AU491" s="149" t="s">
        <v>82</v>
      </c>
      <c r="AV491" s="12" t="s">
        <v>80</v>
      </c>
      <c r="AW491" s="12" t="s">
        <v>30</v>
      </c>
      <c r="AX491" s="12" t="s">
        <v>73</v>
      </c>
      <c r="AY491" s="149" t="s">
        <v>155</v>
      </c>
    </row>
    <row r="492" spans="2:65" s="13" customFormat="1" ht="10.199999999999999">
      <c r="B492" s="154"/>
      <c r="D492" s="148" t="s">
        <v>162</v>
      </c>
      <c r="E492" s="155" t="s">
        <v>1</v>
      </c>
      <c r="F492" s="156" t="s">
        <v>497</v>
      </c>
      <c r="H492" s="157">
        <v>0.42599999999999999</v>
      </c>
      <c r="I492" s="158"/>
      <c r="L492" s="154"/>
      <c r="M492" s="159"/>
      <c r="T492" s="160"/>
      <c r="AT492" s="155" t="s">
        <v>162</v>
      </c>
      <c r="AU492" s="155" t="s">
        <v>82</v>
      </c>
      <c r="AV492" s="13" t="s">
        <v>82</v>
      </c>
      <c r="AW492" s="13" t="s">
        <v>30</v>
      </c>
      <c r="AX492" s="13" t="s">
        <v>73</v>
      </c>
      <c r="AY492" s="155" t="s">
        <v>155</v>
      </c>
    </row>
    <row r="493" spans="2:65" s="14" customFormat="1" ht="10.199999999999999">
      <c r="B493" s="161"/>
      <c r="D493" s="148" t="s">
        <v>162</v>
      </c>
      <c r="E493" s="162" t="s">
        <v>1</v>
      </c>
      <c r="F493" s="163" t="s">
        <v>165</v>
      </c>
      <c r="H493" s="164">
        <v>0.42599999999999999</v>
      </c>
      <c r="I493" s="165"/>
      <c r="L493" s="161"/>
      <c r="M493" s="166"/>
      <c r="T493" s="167"/>
      <c r="AT493" s="162" t="s">
        <v>162</v>
      </c>
      <c r="AU493" s="162" t="s">
        <v>82</v>
      </c>
      <c r="AV493" s="14" t="s">
        <v>90</v>
      </c>
      <c r="AW493" s="14" t="s">
        <v>30</v>
      </c>
      <c r="AX493" s="14" t="s">
        <v>80</v>
      </c>
      <c r="AY493" s="162" t="s">
        <v>155</v>
      </c>
    </row>
    <row r="494" spans="2:65" s="1" customFormat="1" ht="24.15" customHeight="1">
      <c r="B494" s="32"/>
      <c r="C494" s="133" t="s">
        <v>498</v>
      </c>
      <c r="D494" s="133" t="s">
        <v>158</v>
      </c>
      <c r="E494" s="134" t="s">
        <v>499</v>
      </c>
      <c r="F494" s="135" t="s">
        <v>500</v>
      </c>
      <c r="G494" s="136" t="s">
        <v>213</v>
      </c>
      <c r="H494" s="137">
        <v>1.5620000000000001</v>
      </c>
      <c r="I494" s="138"/>
      <c r="J494" s="139">
        <f>ROUND(I494*H494,2)</f>
        <v>0</v>
      </c>
      <c r="K494" s="140"/>
      <c r="L494" s="32"/>
      <c r="M494" s="141" t="s">
        <v>1</v>
      </c>
      <c r="N494" s="142" t="s">
        <v>38</v>
      </c>
      <c r="P494" s="143">
        <f>O494*H494</f>
        <v>0</v>
      </c>
      <c r="Q494" s="143">
        <v>0</v>
      </c>
      <c r="R494" s="143">
        <f>Q494*H494</f>
        <v>0</v>
      </c>
      <c r="S494" s="143">
        <v>0</v>
      </c>
      <c r="T494" s="144">
        <f>S494*H494</f>
        <v>0</v>
      </c>
      <c r="AR494" s="145" t="s">
        <v>90</v>
      </c>
      <c r="AT494" s="145" t="s">
        <v>158</v>
      </c>
      <c r="AU494" s="145" t="s">
        <v>82</v>
      </c>
      <c r="AY494" s="17" t="s">
        <v>155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7" t="s">
        <v>80</v>
      </c>
      <c r="BK494" s="146">
        <f>ROUND(I494*H494,2)</f>
        <v>0</v>
      </c>
      <c r="BL494" s="17" t="s">
        <v>90</v>
      </c>
      <c r="BM494" s="145" t="s">
        <v>501</v>
      </c>
    </row>
    <row r="495" spans="2:65" s="12" customFormat="1" ht="10.199999999999999">
      <c r="B495" s="147"/>
      <c r="D495" s="148" t="s">
        <v>162</v>
      </c>
      <c r="E495" s="149" t="s">
        <v>1</v>
      </c>
      <c r="F495" s="150" t="s">
        <v>311</v>
      </c>
      <c r="H495" s="149" t="s">
        <v>1</v>
      </c>
      <c r="I495" s="151"/>
      <c r="L495" s="147"/>
      <c r="M495" s="152"/>
      <c r="T495" s="153"/>
      <c r="AT495" s="149" t="s">
        <v>162</v>
      </c>
      <c r="AU495" s="149" t="s">
        <v>82</v>
      </c>
      <c r="AV495" s="12" t="s">
        <v>80</v>
      </c>
      <c r="AW495" s="12" t="s">
        <v>30</v>
      </c>
      <c r="AX495" s="12" t="s">
        <v>73</v>
      </c>
      <c r="AY495" s="149" t="s">
        <v>155</v>
      </c>
    </row>
    <row r="496" spans="2:65" s="12" customFormat="1" ht="10.199999999999999">
      <c r="B496" s="147"/>
      <c r="D496" s="148" t="s">
        <v>162</v>
      </c>
      <c r="E496" s="149" t="s">
        <v>1</v>
      </c>
      <c r="F496" s="150" t="s">
        <v>495</v>
      </c>
      <c r="H496" s="149" t="s">
        <v>1</v>
      </c>
      <c r="I496" s="151"/>
      <c r="L496" s="147"/>
      <c r="M496" s="152"/>
      <c r="T496" s="153"/>
      <c r="AT496" s="149" t="s">
        <v>162</v>
      </c>
      <c r="AU496" s="149" t="s">
        <v>82</v>
      </c>
      <c r="AV496" s="12" t="s">
        <v>80</v>
      </c>
      <c r="AW496" s="12" t="s">
        <v>30</v>
      </c>
      <c r="AX496" s="12" t="s">
        <v>73</v>
      </c>
      <c r="AY496" s="149" t="s">
        <v>155</v>
      </c>
    </row>
    <row r="497" spans="2:65" s="12" customFormat="1" ht="10.199999999999999">
      <c r="B497" s="147"/>
      <c r="D497" s="148" t="s">
        <v>162</v>
      </c>
      <c r="E497" s="149" t="s">
        <v>1</v>
      </c>
      <c r="F497" s="150" t="s">
        <v>496</v>
      </c>
      <c r="H497" s="149" t="s">
        <v>1</v>
      </c>
      <c r="I497" s="151"/>
      <c r="L497" s="147"/>
      <c r="M497" s="152"/>
      <c r="T497" s="153"/>
      <c r="AT497" s="149" t="s">
        <v>162</v>
      </c>
      <c r="AU497" s="149" t="s">
        <v>82</v>
      </c>
      <c r="AV497" s="12" t="s">
        <v>80</v>
      </c>
      <c r="AW497" s="12" t="s">
        <v>30</v>
      </c>
      <c r="AX497" s="12" t="s">
        <v>73</v>
      </c>
      <c r="AY497" s="149" t="s">
        <v>155</v>
      </c>
    </row>
    <row r="498" spans="2:65" s="13" customFormat="1" ht="10.199999999999999">
      <c r="B498" s="154"/>
      <c r="D498" s="148" t="s">
        <v>162</v>
      </c>
      <c r="E498" s="155" t="s">
        <v>1</v>
      </c>
      <c r="F498" s="156" t="s">
        <v>502</v>
      </c>
      <c r="H498" s="157">
        <v>1.5620000000000001</v>
      </c>
      <c r="I498" s="158"/>
      <c r="L498" s="154"/>
      <c r="M498" s="159"/>
      <c r="T498" s="160"/>
      <c r="AT498" s="155" t="s">
        <v>162</v>
      </c>
      <c r="AU498" s="155" t="s">
        <v>82</v>
      </c>
      <c r="AV498" s="13" t="s">
        <v>82</v>
      </c>
      <c r="AW498" s="13" t="s">
        <v>30</v>
      </c>
      <c r="AX498" s="13" t="s">
        <v>73</v>
      </c>
      <c r="AY498" s="155" t="s">
        <v>155</v>
      </c>
    </row>
    <row r="499" spans="2:65" s="14" customFormat="1" ht="10.199999999999999">
      <c r="B499" s="161"/>
      <c r="D499" s="148" t="s">
        <v>162</v>
      </c>
      <c r="E499" s="162" t="s">
        <v>1</v>
      </c>
      <c r="F499" s="163" t="s">
        <v>165</v>
      </c>
      <c r="H499" s="164">
        <v>1.5620000000000001</v>
      </c>
      <c r="I499" s="165"/>
      <c r="L499" s="161"/>
      <c r="M499" s="166"/>
      <c r="T499" s="167"/>
      <c r="AT499" s="162" t="s">
        <v>162</v>
      </c>
      <c r="AU499" s="162" t="s">
        <v>82</v>
      </c>
      <c r="AV499" s="14" t="s">
        <v>90</v>
      </c>
      <c r="AW499" s="14" t="s">
        <v>30</v>
      </c>
      <c r="AX499" s="14" t="s">
        <v>80</v>
      </c>
      <c r="AY499" s="162" t="s">
        <v>155</v>
      </c>
    </row>
    <row r="500" spans="2:65" s="1" customFormat="1" ht="37.799999999999997" customHeight="1">
      <c r="B500" s="32"/>
      <c r="C500" s="133" t="s">
        <v>360</v>
      </c>
      <c r="D500" s="133" t="s">
        <v>158</v>
      </c>
      <c r="E500" s="134" t="s">
        <v>503</v>
      </c>
      <c r="F500" s="135" t="s">
        <v>504</v>
      </c>
      <c r="G500" s="136" t="s">
        <v>441</v>
      </c>
      <c r="H500" s="137">
        <v>2</v>
      </c>
      <c r="I500" s="138"/>
      <c r="J500" s="139">
        <f>ROUND(I500*H500,2)</f>
        <v>0</v>
      </c>
      <c r="K500" s="140"/>
      <c r="L500" s="32"/>
      <c r="M500" s="141" t="s">
        <v>1</v>
      </c>
      <c r="N500" s="142" t="s">
        <v>38</v>
      </c>
      <c r="P500" s="143">
        <f>O500*H500</f>
        <v>0</v>
      </c>
      <c r="Q500" s="143">
        <v>0</v>
      </c>
      <c r="R500" s="143">
        <f>Q500*H500</f>
        <v>0</v>
      </c>
      <c r="S500" s="143">
        <v>0</v>
      </c>
      <c r="T500" s="144">
        <f>S500*H500</f>
        <v>0</v>
      </c>
      <c r="AR500" s="145" t="s">
        <v>90</v>
      </c>
      <c r="AT500" s="145" t="s">
        <v>158</v>
      </c>
      <c r="AU500" s="145" t="s">
        <v>82</v>
      </c>
      <c r="AY500" s="17" t="s">
        <v>155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7" t="s">
        <v>80</v>
      </c>
      <c r="BK500" s="146">
        <f>ROUND(I500*H500,2)</f>
        <v>0</v>
      </c>
      <c r="BL500" s="17" t="s">
        <v>90</v>
      </c>
      <c r="BM500" s="145" t="s">
        <v>505</v>
      </c>
    </row>
    <row r="501" spans="2:65" s="12" customFormat="1" ht="10.199999999999999">
      <c r="B501" s="147"/>
      <c r="D501" s="148" t="s">
        <v>162</v>
      </c>
      <c r="E501" s="149" t="s">
        <v>1</v>
      </c>
      <c r="F501" s="150" t="s">
        <v>506</v>
      </c>
      <c r="H501" s="149" t="s">
        <v>1</v>
      </c>
      <c r="I501" s="151"/>
      <c r="L501" s="147"/>
      <c r="M501" s="152"/>
      <c r="T501" s="153"/>
      <c r="AT501" s="149" t="s">
        <v>162</v>
      </c>
      <c r="AU501" s="149" t="s">
        <v>82</v>
      </c>
      <c r="AV501" s="12" t="s">
        <v>80</v>
      </c>
      <c r="AW501" s="12" t="s">
        <v>30</v>
      </c>
      <c r="AX501" s="12" t="s">
        <v>73</v>
      </c>
      <c r="AY501" s="149" t="s">
        <v>155</v>
      </c>
    </row>
    <row r="502" spans="2:65" s="13" customFormat="1" ht="10.199999999999999">
      <c r="B502" s="154"/>
      <c r="D502" s="148" t="s">
        <v>162</v>
      </c>
      <c r="E502" s="155" t="s">
        <v>1</v>
      </c>
      <c r="F502" s="156" t="s">
        <v>507</v>
      </c>
      <c r="H502" s="157">
        <v>2</v>
      </c>
      <c r="I502" s="158"/>
      <c r="L502" s="154"/>
      <c r="M502" s="159"/>
      <c r="T502" s="160"/>
      <c r="AT502" s="155" t="s">
        <v>162</v>
      </c>
      <c r="AU502" s="155" t="s">
        <v>82</v>
      </c>
      <c r="AV502" s="13" t="s">
        <v>82</v>
      </c>
      <c r="AW502" s="13" t="s">
        <v>30</v>
      </c>
      <c r="AX502" s="13" t="s">
        <v>73</v>
      </c>
      <c r="AY502" s="155" t="s">
        <v>155</v>
      </c>
    </row>
    <row r="503" spans="2:65" s="14" customFormat="1" ht="10.199999999999999">
      <c r="B503" s="161"/>
      <c r="D503" s="148" t="s">
        <v>162</v>
      </c>
      <c r="E503" s="162" t="s">
        <v>1</v>
      </c>
      <c r="F503" s="163" t="s">
        <v>165</v>
      </c>
      <c r="H503" s="164">
        <v>2</v>
      </c>
      <c r="I503" s="165"/>
      <c r="L503" s="161"/>
      <c r="M503" s="166"/>
      <c r="T503" s="167"/>
      <c r="AT503" s="162" t="s">
        <v>162</v>
      </c>
      <c r="AU503" s="162" t="s">
        <v>82</v>
      </c>
      <c r="AV503" s="14" t="s">
        <v>90</v>
      </c>
      <c r="AW503" s="14" t="s">
        <v>30</v>
      </c>
      <c r="AX503" s="14" t="s">
        <v>80</v>
      </c>
      <c r="AY503" s="162" t="s">
        <v>155</v>
      </c>
    </row>
    <row r="504" spans="2:65" s="11" customFormat="1" ht="22.8" customHeight="1">
      <c r="B504" s="121"/>
      <c r="D504" s="122" t="s">
        <v>72</v>
      </c>
      <c r="E504" s="131" t="s">
        <v>341</v>
      </c>
      <c r="F504" s="131" t="s">
        <v>508</v>
      </c>
      <c r="I504" s="124"/>
      <c r="J504" s="132">
        <f>BK504</f>
        <v>0</v>
      </c>
      <c r="L504" s="121"/>
      <c r="M504" s="126"/>
      <c r="P504" s="127">
        <f>SUM(P505:P585)</f>
        <v>0</v>
      </c>
      <c r="R504" s="127">
        <f>SUM(R505:R585)</f>
        <v>0</v>
      </c>
      <c r="T504" s="128">
        <f>SUM(T505:T585)</f>
        <v>0</v>
      </c>
      <c r="AR504" s="122" t="s">
        <v>80</v>
      </c>
      <c r="AT504" s="129" t="s">
        <v>72</v>
      </c>
      <c r="AU504" s="129" t="s">
        <v>80</v>
      </c>
      <c r="AY504" s="122" t="s">
        <v>155</v>
      </c>
      <c r="BK504" s="130">
        <f>SUM(BK505:BK585)</f>
        <v>0</v>
      </c>
    </row>
    <row r="505" spans="2:65" s="1" customFormat="1" ht="49.05" customHeight="1">
      <c r="B505" s="32"/>
      <c r="C505" s="133" t="s">
        <v>509</v>
      </c>
      <c r="D505" s="133" t="s">
        <v>158</v>
      </c>
      <c r="E505" s="134" t="s">
        <v>510</v>
      </c>
      <c r="F505" s="135" t="s">
        <v>511</v>
      </c>
      <c r="G505" s="136" t="s">
        <v>213</v>
      </c>
      <c r="H505" s="137">
        <v>1.526</v>
      </c>
      <c r="I505" s="138"/>
      <c r="J505" s="139">
        <f>ROUND(I505*H505,2)</f>
        <v>0</v>
      </c>
      <c r="K505" s="140"/>
      <c r="L505" s="32"/>
      <c r="M505" s="141" t="s">
        <v>1</v>
      </c>
      <c r="N505" s="142" t="s">
        <v>38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90</v>
      </c>
      <c r="AT505" s="145" t="s">
        <v>158</v>
      </c>
      <c r="AU505" s="145" t="s">
        <v>82</v>
      </c>
      <c r="AY505" s="17" t="s">
        <v>155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7" t="s">
        <v>80</v>
      </c>
      <c r="BK505" s="146">
        <f>ROUND(I505*H505,2)</f>
        <v>0</v>
      </c>
      <c r="BL505" s="17" t="s">
        <v>90</v>
      </c>
      <c r="BM505" s="145" t="s">
        <v>512</v>
      </c>
    </row>
    <row r="506" spans="2:65" s="12" customFormat="1" ht="10.199999999999999">
      <c r="B506" s="147"/>
      <c r="D506" s="148" t="s">
        <v>162</v>
      </c>
      <c r="E506" s="149" t="s">
        <v>1</v>
      </c>
      <c r="F506" s="150" t="s">
        <v>513</v>
      </c>
      <c r="H506" s="149" t="s">
        <v>1</v>
      </c>
      <c r="I506" s="151"/>
      <c r="L506" s="147"/>
      <c r="M506" s="152"/>
      <c r="T506" s="153"/>
      <c r="AT506" s="149" t="s">
        <v>162</v>
      </c>
      <c r="AU506" s="149" t="s">
        <v>82</v>
      </c>
      <c r="AV506" s="12" t="s">
        <v>80</v>
      </c>
      <c r="AW506" s="12" t="s">
        <v>30</v>
      </c>
      <c r="AX506" s="12" t="s">
        <v>73</v>
      </c>
      <c r="AY506" s="149" t="s">
        <v>155</v>
      </c>
    </row>
    <row r="507" spans="2:65" s="13" customFormat="1" ht="10.199999999999999">
      <c r="B507" s="154"/>
      <c r="D507" s="148" t="s">
        <v>162</v>
      </c>
      <c r="E507" s="155" t="s">
        <v>1</v>
      </c>
      <c r="F507" s="156" t="s">
        <v>514</v>
      </c>
      <c r="H507" s="157">
        <v>1.526</v>
      </c>
      <c r="I507" s="158"/>
      <c r="L507" s="154"/>
      <c r="M507" s="159"/>
      <c r="T507" s="160"/>
      <c r="AT507" s="155" t="s">
        <v>162</v>
      </c>
      <c r="AU507" s="155" t="s">
        <v>82</v>
      </c>
      <c r="AV507" s="13" t="s">
        <v>82</v>
      </c>
      <c r="AW507" s="13" t="s">
        <v>30</v>
      </c>
      <c r="AX507" s="13" t="s">
        <v>73</v>
      </c>
      <c r="AY507" s="155" t="s">
        <v>155</v>
      </c>
    </row>
    <row r="508" spans="2:65" s="14" customFormat="1" ht="10.199999999999999">
      <c r="B508" s="161"/>
      <c r="D508" s="148" t="s">
        <v>162</v>
      </c>
      <c r="E508" s="162" t="s">
        <v>1</v>
      </c>
      <c r="F508" s="163" t="s">
        <v>165</v>
      </c>
      <c r="H508" s="164">
        <v>1.526</v>
      </c>
      <c r="I508" s="165"/>
      <c r="L508" s="161"/>
      <c r="M508" s="166"/>
      <c r="T508" s="167"/>
      <c r="AT508" s="162" t="s">
        <v>162</v>
      </c>
      <c r="AU508" s="162" t="s">
        <v>82</v>
      </c>
      <c r="AV508" s="14" t="s">
        <v>90</v>
      </c>
      <c r="AW508" s="14" t="s">
        <v>30</v>
      </c>
      <c r="AX508" s="14" t="s">
        <v>80</v>
      </c>
      <c r="AY508" s="162" t="s">
        <v>155</v>
      </c>
    </row>
    <row r="509" spans="2:65" s="1" customFormat="1" ht="37.799999999999997" customHeight="1">
      <c r="B509" s="32"/>
      <c r="C509" s="133" t="s">
        <v>374</v>
      </c>
      <c r="D509" s="133" t="s">
        <v>158</v>
      </c>
      <c r="E509" s="134" t="s">
        <v>515</v>
      </c>
      <c r="F509" s="135" t="s">
        <v>516</v>
      </c>
      <c r="G509" s="136" t="s">
        <v>213</v>
      </c>
      <c r="H509" s="137">
        <v>33.575000000000003</v>
      </c>
      <c r="I509" s="138"/>
      <c r="J509" s="139">
        <f>ROUND(I509*H509,2)</f>
        <v>0</v>
      </c>
      <c r="K509" s="140"/>
      <c r="L509" s="32"/>
      <c r="M509" s="141" t="s">
        <v>1</v>
      </c>
      <c r="N509" s="142" t="s">
        <v>38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90</v>
      </c>
      <c r="AT509" s="145" t="s">
        <v>158</v>
      </c>
      <c r="AU509" s="145" t="s">
        <v>82</v>
      </c>
      <c r="AY509" s="17" t="s">
        <v>155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80</v>
      </c>
      <c r="BK509" s="146">
        <f>ROUND(I509*H509,2)</f>
        <v>0</v>
      </c>
      <c r="BL509" s="17" t="s">
        <v>90</v>
      </c>
      <c r="BM509" s="145" t="s">
        <v>517</v>
      </c>
    </row>
    <row r="510" spans="2:65" s="12" customFormat="1" ht="10.199999999999999">
      <c r="B510" s="147"/>
      <c r="D510" s="148" t="s">
        <v>162</v>
      </c>
      <c r="E510" s="149" t="s">
        <v>1</v>
      </c>
      <c r="F510" s="150" t="s">
        <v>518</v>
      </c>
      <c r="H510" s="149" t="s">
        <v>1</v>
      </c>
      <c r="I510" s="151"/>
      <c r="L510" s="147"/>
      <c r="M510" s="152"/>
      <c r="T510" s="153"/>
      <c r="AT510" s="149" t="s">
        <v>162</v>
      </c>
      <c r="AU510" s="149" t="s">
        <v>82</v>
      </c>
      <c r="AV510" s="12" t="s">
        <v>80</v>
      </c>
      <c r="AW510" s="12" t="s">
        <v>30</v>
      </c>
      <c r="AX510" s="12" t="s">
        <v>73</v>
      </c>
      <c r="AY510" s="149" t="s">
        <v>155</v>
      </c>
    </row>
    <row r="511" spans="2:65" s="12" customFormat="1" ht="10.199999999999999">
      <c r="B511" s="147"/>
      <c r="D511" s="148" t="s">
        <v>162</v>
      </c>
      <c r="E511" s="149" t="s">
        <v>1</v>
      </c>
      <c r="F511" s="150" t="s">
        <v>519</v>
      </c>
      <c r="H511" s="149" t="s">
        <v>1</v>
      </c>
      <c r="I511" s="151"/>
      <c r="L511" s="147"/>
      <c r="M511" s="152"/>
      <c r="T511" s="153"/>
      <c r="AT511" s="149" t="s">
        <v>162</v>
      </c>
      <c r="AU511" s="149" t="s">
        <v>82</v>
      </c>
      <c r="AV511" s="12" t="s">
        <v>80</v>
      </c>
      <c r="AW511" s="12" t="s">
        <v>30</v>
      </c>
      <c r="AX511" s="12" t="s">
        <v>73</v>
      </c>
      <c r="AY511" s="149" t="s">
        <v>155</v>
      </c>
    </row>
    <row r="512" spans="2:65" s="13" customFormat="1" ht="10.199999999999999">
      <c r="B512" s="154"/>
      <c r="D512" s="148" t="s">
        <v>162</v>
      </c>
      <c r="E512" s="155" t="s">
        <v>1</v>
      </c>
      <c r="F512" s="156" t="s">
        <v>520</v>
      </c>
      <c r="H512" s="157">
        <v>2.7709999999999999</v>
      </c>
      <c r="I512" s="158"/>
      <c r="L512" s="154"/>
      <c r="M512" s="159"/>
      <c r="T512" s="160"/>
      <c r="AT512" s="155" t="s">
        <v>162</v>
      </c>
      <c r="AU512" s="155" t="s">
        <v>82</v>
      </c>
      <c r="AV512" s="13" t="s">
        <v>82</v>
      </c>
      <c r="AW512" s="13" t="s">
        <v>30</v>
      </c>
      <c r="AX512" s="13" t="s">
        <v>73</v>
      </c>
      <c r="AY512" s="155" t="s">
        <v>155</v>
      </c>
    </row>
    <row r="513" spans="2:65" s="12" customFormat="1" ht="10.199999999999999">
      <c r="B513" s="147"/>
      <c r="D513" s="148" t="s">
        <v>162</v>
      </c>
      <c r="E513" s="149" t="s">
        <v>1</v>
      </c>
      <c r="F513" s="150" t="s">
        <v>521</v>
      </c>
      <c r="H513" s="149" t="s">
        <v>1</v>
      </c>
      <c r="I513" s="151"/>
      <c r="L513" s="147"/>
      <c r="M513" s="152"/>
      <c r="T513" s="153"/>
      <c r="AT513" s="149" t="s">
        <v>162</v>
      </c>
      <c r="AU513" s="149" t="s">
        <v>82</v>
      </c>
      <c r="AV513" s="12" t="s">
        <v>80</v>
      </c>
      <c r="AW513" s="12" t="s">
        <v>30</v>
      </c>
      <c r="AX513" s="12" t="s">
        <v>73</v>
      </c>
      <c r="AY513" s="149" t="s">
        <v>155</v>
      </c>
    </row>
    <row r="514" spans="2:65" s="13" customFormat="1" ht="10.199999999999999">
      <c r="B514" s="154"/>
      <c r="D514" s="148" t="s">
        <v>162</v>
      </c>
      <c r="E514" s="155" t="s">
        <v>1</v>
      </c>
      <c r="F514" s="156" t="s">
        <v>522</v>
      </c>
      <c r="H514" s="157">
        <v>13.571999999999999</v>
      </c>
      <c r="I514" s="158"/>
      <c r="L514" s="154"/>
      <c r="M514" s="159"/>
      <c r="T514" s="160"/>
      <c r="AT514" s="155" t="s">
        <v>162</v>
      </c>
      <c r="AU514" s="155" t="s">
        <v>82</v>
      </c>
      <c r="AV514" s="13" t="s">
        <v>82</v>
      </c>
      <c r="AW514" s="13" t="s">
        <v>30</v>
      </c>
      <c r="AX514" s="13" t="s">
        <v>73</v>
      </c>
      <c r="AY514" s="155" t="s">
        <v>155</v>
      </c>
    </row>
    <row r="515" spans="2:65" s="12" customFormat="1" ht="10.199999999999999">
      <c r="B515" s="147"/>
      <c r="D515" s="148" t="s">
        <v>162</v>
      </c>
      <c r="E515" s="149" t="s">
        <v>1</v>
      </c>
      <c r="F515" s="150" t="s">
        <v>523</v>
      </c>
      <c r="H515" s="149" t="s">
        <v>1</v>
      </c>
      <c r="I515" s="151"/>
      <c r="L515" s="147"/>
      <c r="M515" s="152"/>
      <c r="T515" s="153"/>
      <c r="AT515" s="149" t="s">
        <v>162</v>
      </c>
      <c r="AU515" s="149" t="s">
        <v>82</v>
      </c>
      <c r="AV515" s="12" t="s">
        <v>80</v>
      </c>
      <c r="AW515" s="12" t="s">
        <v>30</v>
      </c>
      <c r="AX515" s="12" t="s">
        <v>73</v>
      </c>
      <c r="AY515" s="149" t="s">
        <v>155</v>
      </c>
    </row>
    <row r="516" spans="2:65" s="13" customFormat="1" ht="10.199999999999999">
      <c r="B516" s="154"/>
      <c r="D516" s="148" t="s">
        <v>162</v>
      </c>
      <c r="E516" s="155" t="s">
        <v>1</v>
      </c>
      <c r="F516" s="156" t="s">
        <v>524</v>
      </c>
      <c r="H516" s="157">
        <v>5.35</v>
      </c>
      <c r="I516" s="158"/>
      <c r="L516" s="154"/>
      <c r="M516" s="159"/>
      <c r="T516" s="160"/>
      <c r="AT516" s="155" t="s">
        <v>162</v>
      </c>
      <c r="AU516" s="155" t="s">
        <v>82</v>
      </c>
      <c r="AV516" s="13" t="s">
        <v>82</v>
      </c>
      <c r="AW516" s="13" t="s">
        <v>30</v>
      </c>
      <c r="AX516" s="13" t="s">
        <v>73</v>
      </c>
      <c r="AY516" s="155" t="s">
        <v>155</v>
      </c>
    </row>
    <row r="517" spans="2:65" s="12" customFormat="1" ht="10.199999999999999">
      <c r="B517" s="147"/>
      <c r="D517" s="148" t="s">
        <v>162</v>
      </c>
      <c r="E517" s="149" t="s">
        <v>1</v>
      </c>
      <c r="F517" s="150" t="s">
        <v>525</v>
      </c>
      <c r="H517" s="149" t="s">
        <v>1</v>
      </c>
      <c r="I517" s="151"/>
      <c r="L517" s="147"/>
      <c r="M517" s="152"/>
      <c r="T517" s="153"/>
      <c r="AT517" s="149" t="s">
        <v>162</v>
      </c>
      <c r="AU517" s="149" t="s">
        <v>82</v>
      </c>
      <c r="AV517" s="12" t="s">
        <v>80</v>
      </c>
      <c r="AW517" s="12" t="s">
        <v>30</v>
      </c>
      <c r="AX517" s="12" t="s">
        <v>73</v>
      </c>
      <c r="AY517" s="149" t="s">
        <v>155</v>
      </c>
    </row>
    <row r="518" spans="2:65" s="13" customFormat="1" ht="10.199999999999999">
      <c r="B518" s="154"/>
      <c r="D518" s="148" t="s">
        <v>162</v>
      </c>
      <c r="E518" s="155" t="s">
        <v>1</v>
      </c>
      <c r="F518" s="156" t="s">
        <v>526</v>
      </c>
      <c r="H518" s="157">
        <v>6.532</v>
      </c>
      <c r="I518" s="158"/>
      <c r="L518" s="154"/>
      <c r="M518" s="159"/>
      <c r="T518" s="160"/>
      <c r="AT518" s="155" t="s">
        <v>162</v>
      </c>
      <c r="AU518" s="155" t="s">
        <v>82</v>
      </c>
      <c r="AV518" s="13" t="s">
        <v>82</v>
      </c>
      <c r="AW518" s="13" t="s">
        <v>30</v>
      </c>
      <c r="AX518" s="13" t="s">
        <v>73</v>
      </c>
      <c r="AY518" s="155" t="s">
        <v>155</v>
      </c>
    </row>
    <row r="519" spans="2:65" s="12" customFormat="1" ht="10.199999999999999">
      <c r="B519" s="147"/>
      <c r="D519" s="148" t="s">
        <v>162</v>
      </c>
      <c r="E519" s="149" t="s">
        <v>1</v>
      </c>
      <c r="F519" s="150" t="s">
        <v>527</v>
      </c>
      <c r="H519" s="149" t="s">
        <v>1</v>
      </c>
      <c r="I519" s="151"/>
      <c r="L519" s="147"/>
      <c r="M519" s="152"/>
      <c r="T519" s="153"/>
      <c r="AT519" s="149" t="s">
        <v>162</v>
      </c>
      <c r="AU519" s="149" t="s">
        <v>82</v>
      </c>
      <c r="AV519" s="12" t="s">
        <v>80</v>
      </c>
      <c r="AW519" s="12" t="s">
        <v>30</v>
      </c>
      <c r="AX519" s="12" t="s">
        <v>73</v>
      </c>
      <c r="AY519" s="149" t="s">
        <v>155</v>
      </c>
    </row>
    <row r="520" spans="2:65" s="13" customFormat="1" ht="10.199999999999999">
      <c r="B520" s="154"/>
      <c r="D520" s="148" t="s">
        <v>162</v>
      </c>
      <c r="E520" s="155" t="s">
        <v>1</v>
      </c>
      <c r="F520" s="156" t="s">
        <v>524</v>
      </c>
      <c r="H520" s="157">
        <v>5.35</v>
      </c>
      <c r="I520" s="158"/>
      <c r="L520" s="154"/>
      <c r="M520" s="159"/>
      <c r="T520" s="160"/>
      <c r="AT520" s="155" t="s">
        <v>162</v>
      </c>
      <c r="AU520" s="155" t="s">
        <v>82</v>
      </c>
      <c r="AV520" s="13" t="s">
        <v>82</v>
      </c>
      <c r="AW520" s="13" t="s">
        <v>30</v>
      </c>
      <c r="AX520" s="13" t="s">
        <v>73</v>
      </c>
      <c r="AY520" s="155" t="s">
        <v>155</v>
      </c>
    </row>
    <row r="521" spans="2:65" s="14" customFormat="1" ht="10.199999999999999">
      <c r="B521" s="161"/>
      <c r="D521" s="148" t="s">
        <v>162</v>
      </c>
      <c r="E521" s="162" t="s">
        <v>1</v>
      </c>
      <c r="F521" s="163" t="s">
        <v>165</v>
      </c>
      <c r="H521" s="164">
        <v>33.574999999999996</v>
      </c>
      <c r="I521" s="165"/>
      <c r="L521" s="161"/>
      <c r="M521" s="166"/>
      <c r="T521" s="167"/>
      <c r="AT521" s="162" t="s">
        <v>162</v>
      </c>
      <c r="AU521" s="162" t="s">
        <v>82</v>
      </c>
      <c r="AV521" s="14" t="s">
        <v>90</v>
      </c>
      <c r="AW521" s="14" t="s">
        <v>30</v>
      </c>
      <c r="AX521" s="14" t="s">
        <v>80</v>
      </c>
      <c r="AY521" s="162" t="s">
        <v>155</v>
      </c>
    </row>
    <row r="522" spans="2:65" s="1" customFormat="1" ht="37.799999999999997" customHeight="1">
      <c r="B522" s="32"/>
      <c r="C522" s="133" t="s">
        <v>528</v>
      </c>
      <c r="D522" s="133" t="s">
        <v>158</v>
      </c>
      <c r="E522" s="134" t="s">
        <v>529</v>
      </c>
      <c r="F522" s="135" t="s">
        <v>530</v>
      </c>
      <c r="G522" s="136" t="s">
        <v>213</v>
      </c>
      <c r="H522" s="137">
        <v>53.29</v>
      </c>
      <c r="I522" s="138"/>
      <c r="J522" s="139">
        <f>ROUND(I522*H522,2)</f>
        <v>0</v>
      </c>
      <c r="K522" s="140"/>
      <c r="L522" s="32"/>
      <c r="M522" s="141" t="s">
        <v>1</v>
      </c>
      <c r="N522" s="142" t="s">
        <v>38</v>
      </c>
      <c r="P522" s="143">
        <f>O522*H522</f>
        <v>0</v>
      </c>
      <c r="Q522" s="143">
        <v>0</v>
      </c>
      <c r="R522" s="143">
        <f>Q522*H522</f>
        <v>0</v>
      </c>
      <c r="S522" s="143">
        <v>0</v>
      </c>
      <c r="T522" s="144">
        <f>S522*H522</f>
        <v>0</v>
      </c>
      <c r="AR522" s="145" t="s">
        <v>90</v>
      </c>
      <c r="AT522" s="145" t="s">
        <v>158</v>
      </c>
      <c r="AU522" s="145" t="s">
        <v>82</v>
      </c>
      <c r="AY522" s="17" t="s">
        <v>155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7" t="s">
        <v>80</v>
      </c>
      <c r="BK522" s="146">
        <f>ROUND(I522*H522,2)</f>
        <v>0</v>
      </c>
      <c r="BL522" s="17" t="s">
        <v>90</v>
      </c>
      <c r="BM522" s="145" t="s">
        <v>531</v>
      </c>
    </row>
    <row r="523" spans="2:65" s="12" customFormat="1" ht="10.199999999999999">
      <c r="B523" s="147"/>
      <c r="D523" s="148" t="s">
        <v>162</v>
      </c>
      <c r="E523" s="149" t="s">
        <v>1</v>
      </c>
      <c r="F523" s="150" t="s">
        <v>532</v>
      </c>
      <c r="H523" s="149" t="s">
        <v>1</v>
      </c>
      <c r="I523" s="151"/>
      <c r="L523" s="147"/>
      <c r="M523" s="152"/>
      <c r="T523" s="153"/>
      <c r="AT523" s="149" t="s">
        <v>162</v>
      </c>
      <c r="AU523" s="149" t="s">
        <v>82</v>
      </c>
      <c r="AV523" s="12" t="s">
        <v>80</v>
      </c>
      <c r="AW523" s="12" t="s">
        <v>30</v>
      </c>
      <c r="AX523" s="12" t="s">
        <v>73</v>
      </c>
      <c r="AY523" s="149" t="s">
        <v>155</v>
      </c>
    </row>
    <row r="524" spans="2:65" s="13" customFormat="1" ht="10.199999999999999">
      <c r="B524" s="154"/>
      <c r="D524" s="148" t="s">
        <v>162</v>
      </c>
      <c r="E524" s="155" t="s">
        <v>1</v>
      </c>
      <c r="F524" s="156" t="s">
        <v>533</v>
      </c>
      <c r="H524" s="157">
        <v>25.88</v>
      </c>
      <c r="I524" s="158"/>
      <c r="L524" s="154"/>
      <c r="M524" s="159"/>
      <c r="T524" s="160"/>
      <c r="AT524" s="155" t="s">
        <v>162</v>
      </c>
      <c r="AU524" s="155" t="s">
        <v>82</v>
      </c>
      <c r="AV524" s="13" t="s">
        <v>82</v>
      </c>
      <c r="AW524" s="13" t="s">
        <v>30</v>
      </c>
      <c r="AX524" s="13" t="s">
        <v>73</v>
      </c>
      <c r="AY524" s="155" t="s">
        <v>155</v>
      </c>
    </row>
    <row r="525" spans="2:65" s="12" customFormat="1" ht="10.199999999999999">
      <c r="B525" s="147"/>
      <c r="D525" s="148" t="s">
        <v>162</v>
      </c>
      <c r="E525" s="149" t="s">
        <v>1</v>
      </c>
      <c r="F525" s="150" t="s">
        <v>534</v>
      </c>
      <c r="H525" s="149" t="s">
        <v>1</v>
      </c>
      <c r="I525" s="151"/>
      <c r="L525" s="147"/>
      <c r="M525" s="152"/>
      <c r="T525" s="153"/>
      <c r="AT525" s="149" t="s">
        <v>162</v>
      </c>
      <c r="AU525" s="149" t="s">
        <v>82</v>
      </c>
      <c r="AV525" s="12" t="s">
        <v>80</v>
      </c>
      <c r="AW525" s="12" t="s">
        <v>30</v>
      </c>
      <c r="AX525" s="12" t="s">
        <v>73</v>
      </c>
      <c r="AY525" s="149" t="s">
        <v>155</v>
      </c>
    </row>
    <row r="526" spans="2:65" s="13" customFormat="1" ht="10.199999999999999">
      <c r="B526" s="154"/>
      <c r="D526" s="148" t="s">
        <v>162</v>
      </c>
      <c r="E526" s="155" t="s">
        <v>1</v>
      </c>
      <c r="F526" s="156" t="s">
        <v>535</v>
      </c>
      <c r="H526" s="157">
        <v>27.41</v>
      </c>
      <c r="I526" s="158"/>
      <c r="L526" s="154"/>
      <c r="M526" s="159"/>
      <c r="T526" s="160"/>
      <c r="AT526" s="155" t="s">
        <v>162</v>
      </c>
      <c r="AU526" s="155" t="s">
        <v>82</v>
      </c>
      <c r="AV526" s="13" t="s">
        <v>82</v>
      </c>
      <c r="AW526" s="13" t="s">
        <v>30</v>
      </c>
      <c r="AX526" s="13" t="s">
        <v>73</v>
      </c>
      <c r="AY526" s="155" t="s">
        <v>155</v>
      </c>
    </row>
    <row r="527" spans="2:65" s="14" customFormat="1" ht="10.199999999999999">
      <c r="B527" s="161"/>
      <c r="D527" s="148" t="s">
        <v>162</v>
      </c>
      <c r="E527" s="162" t="s">
        <v>1</v>
      </c>
      <c r="F527" s="163" t="s">
        <v>165</v>
      </c>
      <c r="H527" s="164">
        <v>53.29</v>
      </c>
      <c r="I527" s="165"/>
      <c r="L527" s="161"/>
      <c r="M527" s="166"/>
      <c r="T527" s="167"/>
      <c r="AT527" s="162" t="s">
        <v>162</v>
      </c>
      <c r="AU527" s="162" t="s">
        <v>82</v>
      </c>
      <c r="AV527" s="14" t="s">
        <v>90</v>
      </c>
      <c r="AW527" s="14" t="s">
        <v>30</v>
      </c>
      <c r="AX527" s="14" t="s">
        <v>80</v>
      </c>
      <c r="AY527" s="162" t="s">
        <v>155</v>
      </c>
    </row>
    <row r="528" spans="2:65" s="1" customFormat="1" ht="24.15" customHeight="1">
      <c r="B528" s="32"/>
      <c r="C528" s="133" t="s">
        <v>388</v>
      </c>
      <c r="D528" s="133" t="s">
        <v>158</v>
      </c>
      <c r="E528" s="134" t="s">
        <v>536</v>
      </c>
      <c r="F528" s="135" t="s">
        <v>537</v>
      </c>
      <c r="G528" s="136" t="s">
        <v>457</v>
      </c>
      <c r="H528" s="137">
        <v>14.25</v>
      </c>
      <c r="I528" s="138"/>
      <c r="J528" s="139">
        <f>ROUND(I528*H528,2)</f>
        <v>0</v>
      </c>
      <c r="K528" s="140"/>
      <c r="L528" s="32"/>
      <c r="M528" s="141" t="s">
        <v>1</v>
      </c>
      <c r="N528" s="142" t="s">
        <v>38</v>
      </c>
      <c r="P528" s="143">
        <f>O528*H528</f>
        <v>0</v>
      </c>
      <c r="Q528" s="143">
        <v>0</v>
      </c>
      <c r="R528" s="143">
        <f>Q528*H528</f>
        <v>0</v>
      </c>
      <c r="S528" s="143">
        <v>0</v>
      </c>
      <c r="T528" s="144">
        <f>S528*H528</f>
        <v>0</v>
      </c>
      <c r="AR528" s="145" t="s">
        <v>90</v>
      </c>
      <c r="AT528" s="145" t="s">
        <v>158</v>
      </c>
      <c r="AU528" s="145" t="s">
        <v>82</v>
      </c>
      <c r="AY528" s="17" t="s">
        <v>155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7" t="s">
        <v>80</v>
      </c>
      <c r="BK528" s="146">
        <f>ROUND(I528*H528,2)</f>
        <v>0</v>
      </c>
      <c r="BL528" s="17" t="s">
        <v>90</v>
      </c>
      <c r="BM528" s="145" t="s">
        <v>538</v>
      </c>
    </row>
    <row r="529" spans="2:65" s="12" customFormat="1" ht="10.199999999999999">
      <c r="B529" s="147"/>
      <c r="D529" s="148" t="s">
        <v>162</v>
      </c>
      <c r="E529" s="149" t="s">
        <v>1</v>
      </c>
      <c r="F529" s="150" t="s">
        <v>519</v>
      </c>
      <c r="H529" s="149" t="s">
        <v>1</v>
      </c>
      <c r="I529" s="151"/>
      <c r="L529" s="147"/>
      <c r="M529" s="152"/>
      <c r="T529" s="153"/>
      <c r="AT529" s="149" t="s">
        <v>162</v>
      </c>
      <c r="AU529" s="149" t="s">
        <v>82</v>
      </c>
      <c r="AV529" s="12" t="s">
        <v>80</v>
      </c>
      <c r="AW529" s="12" t="s">
        <v>30</v>
      </c>
      <c r="AX529" s="12" t="s">
        <v>73</v>
      </c>
      <c r="AY529" s="149" t="s">
        <v>155</v>
      </c>
    </row>
    <row r="530" spans="2:65" s="13" customFormat="1" ht="10.199999999999999">
      <c r="B530" s="154"/>
      <c r="D530" s="148" t="s">
        <v>162</v>
      </c>
      <c r="E530" s="155" t="s">
        <v>1</v>
      </c>
      <c r="F530" s="156" t="s">
        <v>539</v>
      </c>
      <c r="H530" s="157">
        <v>1.6</v>
      </c>
      <c r="I530" s="158"/>
      <c r="L530" s="154"/>
      <c r="M530" s="159"/>
      <c r="T530" s="160"/>
      <c r="AT530" s="155" t="s">
        <v>162</v>
      </c>
      <c r="AU530" s="155" t="s">
        <v>82</v>
      </c>
      <c r="AV530" s="13" t="s">
        <v>82</v>
      </c>
      <c r="AW530" s="13" t="s">
        <v>30</v>
      </c>
      <c r="AX530" s="13" t="s">
        <v>73</v>
      </c>
      <c r="AY530" s="155" t="s">
        <v>155</v>
      </c>
    </row>
    <row r="531" spans="2:65" s="12" customFormat="1" ht="10.199999999999999">
      <c r="B531" s="147"/>
      <c r="D531" s="148" t="s">
        <v>162</v>
      </c>
      <c r="E531" s="149" t="s">
        <v>1</v>
      </c>
      <c r="F531" s="150" t="s">
        <v>521</v>
      </c>
      <c r="H531" s="149" t="s">
        <v>1</v>
      </c>
      <c r="I531" s="151"/>
      <c r="L531" s="147"/>
      <c r="M531" s="152"/>
      <c r="T531" s="153"/>
      <c r="AT531" s="149" t="s">
        <v>162</v>
      </c>
      <c r="AU531" s="149" t="s">
        <v>82</v>
      </c>
      <c r="AV531" s="12" t="s">
        <v>80</v>
      </c>
      <c r="AW531" s="12" t="s">
        <v>30</v>
      </c>
      <c r="AX531" s="12" t="s">
        <v>73</v>
      </c>
      <c r="AY531" s="149" t="s">
        <v>155</v>
      </c>
    </row>
    <row r="532" spans="2:65" s="13" customFormat="1" ht="10.199999999999999">
      <c r="B532" s="154"/>
      <c r="D532" s="148" t="s">
        <v>162</v>
      </c>
      <c r="E532" s="155" t="s">
        <v>1</v>
      </c>
      <c r="F532" s="156" t="s">
        <v>540</v>
      </c>
      <c r="H532" s="157">
        <v>5.75</v>
      </c>
      <c r="I532" s="158"/>
      <c r="L532" s="154"/>
      <c r="M532" s="159"/>
      <c r="T532" s="160"/>
      <c r="AT532" s="155" t="s">
        <v>162</v>
      </c>
      <c r="AU532" s="155" t="s">
        <v>82</v>
      </c>
      <c r="AV532" s="13" t="s">
        <v>82</v>
      </c>
      <c r="AW532" s="13" t="s">
        <v>30</v>
      </c>
      <c r="AX532" s="13" t="s">
        <v>73</v>
      </c>
      <c r="AY532" s="155" t="s">
        <v>155</v>
      </c>
    </row>
    <row r="533" spans="2:65" s="12" customFormat="1" ht="10.199999999999999">
      <c r="B533" s="147"/>
      <c r="D533" s="148" t="s">
        <v>162</v>
      </c>
      <c r="E533" s="149" t="s">
        <v>1</v>
      </c>
      <c r="F533" s="150" t="s">
        <v>523</v>
      </c>
      <c r="H533" s="149" t="s">
        <v>1</v>
      </c>
      <c r="I533" s="151"/>
      <c r="L533" s="147"/>
      <c r="M533" s="152"/>
      <c r="T533" s="153"/>
      <c r="AT533" s="149" t="s">
        <v>162</v>
      </c>
      <c r="AU533" s="149" t="s">
        <v>82</v>
      </c>
      <c r="AV533" s="12" t="s">
        <v>80</v>
      </c>
      <c r="AW533" s="12" t="s">
        <v>30</v>
      </c>
      <c r="AX533" s="12" t="s">
        <v>73</v>
      </c>
      <c r="AY533" s="149" t="s">
        <v>155</v>
      </c>
    </row>
    <row r="534" spans="2:65" s="13" customFormat="1" ht="10.199999999999999">
      <c r="B534" s="154"/>
      <c r="D534" s="148" t="s">
        <v>162</v>
      </c>
      <c r="E534" s="155" t="s">
        <v>1</v>
      </c>
      <c r="F534" s="156" t="s">
        <v>541</v>
      </c>
      <c r="H534" s="157">
        <v>2.2999999999999998</v>
      </c>
      <c r="I534" s="158"/>
      <c r="L534" s="154"/>
      <c r="M534" s="159"/>
      <c r="T534" s="160"/>
      <c r="AT534" s="155" t="s">
        <v>162</v>
      </c>
      <c r="AU534" s="155" t="s">
        <v>82</v>
      </c>
      <c r="AV534" s="13" t="s">
        <v>82</v>
      </c>
      <c r="AW534" s="13" t="s">
        <v>30</v>
      </c>
      <c r="AX534" s="13" t="s">
        <v>73</v>
      </c>
      <c r="AY534" s="155" t="s">
        <v>155</v>
      </c>
    </row>
    <row r="535" spans="2:65" s="12" customFormat="1" ht="10.199999999999999">
      <c r="B535" s="147"/>
      <c r="D535" s="148" t="s">
        <v>162</v>
      </c>
      <c r="E535" s="149" t="s">
        <v>1</v>
      </c>
      <c r="F535" s="150" t="s">
        <v>525</v>
      </c>
      <c r="H535" s="149" t="s">
        <v>1</v>
      </c>
      <c r="I535" s="151"/>
      <c r="L535" s="147"/>
      <c r="M535" s="152"/>
      <c r="T535" s="153"/>
      <c r="AT535" s="149" t="s">
        <v>162</v>
      </c>
      <c r="AU535" s="149" t="s">
        <v>82</v>
      </c>
      <c r="AV535" s="12" t="s">
        <v>80</v>
      </c>
      <c r="AW535" s="12" t="s">
        <v>30</v>
      </c>
      <c r="AX535" s="12" t="s">
        <v>73</v>
      </c>
      <c r="AY535" s="149" t="s">
        <v>155</v>
      </c>
    </row>
    <row r="536" spans="2:65" s="13" customFormat="1" ht="10.199999999999999">
      <c r="B536" s="154"/>
      <c r="D536" s="148" t="s">
        <v>162</v>
      </c>
      <c r="E536" s="155" t="s">
        <v>1</v>
      </c>
      <c r="F536" s="156" t="s">
        <v>541</v>
      </c>
      <c r="H536" s="157">
        <v>2.2999999999999998</v>
      </c>
      <c r="I536" s="158"/>
      <c r="L536" s="154"/>
      <c r="M536" s="159"/>
      <c r="T536" s="160"/>
      <c r="AT536" s="155" t="s">
        <v>162</v>
      </c>
      <c r="AU536" s="155" t="s">
        <v>82</v>
      </c>
      <c r="AV536" s="13" t="s">
        <v>82</v>
      </c>
      <c r="AW536" s="13" t="s">
        <v>30</v>
      </c>
      <c r="AX536" s="13" t="s">
        <v>73</v>
      </c>
      <c r="AY536" s="155" t="s">
        <v>155</v>
      </c>
    </row>
    <row r="537" spans="2:65" s="12" customFormat="1" ht="10.199999999999999">
      <c r="B537" s="147"/>
      <c r="D537" s="148" t="s">
        <v>162</v>
      </c>
      <c r="E537" s="149" t="s">
        <v>1</v>
      </c>
      <c r="F537" s="150" t="s">
        <v>527</v>
      </c>
      <c r="H537" s="149" t="s">
        <v>1</v>
      </c>
      <c r="I537" s="151"/>
      <c r="L537" s="147"/>
      <c r="M537" s="152"/>
      <c r="T537" s="153"/>
      <c r="AT537" s="149" t="s">
        <v>162</v>
      </c>
      <c r="AU537" s="149" t="s">
        <v>82</v>
      </c>
      <c r="AV537" s="12" t="s">
        <v>80</v>
      </c>
      <c r="AW537" s="12" t="s">
        <v>30</v>
      </c>
      <c r="AX537" s="12" t="s">
        <v>73</v>
      </c>
      <c r="AY537" s="149" t="s">
        <v>155</v>
      </c>
    </row>
    <row r="538" spans="2:65" s="13" customFormat="1" ht="10.199999999999999">
      <c r="B538" s="154"/>
      <c r="D538" s="148" t="s">
        <v>162</v>
      </c>
      <c r="E538" s="155" t="s">
        <v>1</v>
      </c>
      <c r="F538" s="156" t="s">
        <v>541</v>
      </c>
      <c r="H538" s="157">
        <v>2.2999999999999998</v>
      </c>
      <c r="I538" s="158"/>
      <c r="L538" s="154"/>
      <c r="M538" s="159"/>
      <c r="T538" s="160"/>
      <c r="AT538" s="155" t="s">
        <v>162</v>
      </c>
      <c r="AU538" s="155" t="s">
        <v>82</v>
      </c>
      <c r="AV538" s="13" t="s">
        <v>82</v>
      </c>
      <c r="AW538" s="13" t="s">
        <v>30</v>
      </c>
      <c r="AX538" s="13" t="s">
        <v>73</v>
      </c>
      <c r="AY538" s="155" t="s">
        <v>155</v>
      </c>
    </row>
    <row r="539" spans="2:65" s="14" customFormat="1" ht="10.199999999999999">
      <c r="B539" s="161"/>
      <c r="D539" s="148" t="s">
        <v>162</v>
      </c>
      <c r="E539" s="162" t="s">
        <v>1</v>
      </c>
      <c r="F539" s="163" t="s">
        <v>165</v>
      </c>
      <c r="H539" s="164">
        <v>14.25</v>
      </c>
      <c r="I539" s="165"/>
      <c r="L539" s="161"/>
      <c r="M539" s="166"/>
      <c r="T539" s="167"/>
      <c r="AT539" s="162" t="s">
        <v>162</v>
      </c>
      <c r="AU539" s="162" t="s">
        <v>82</v>
      </c>
      <c r="AV539" s="14" t="s">
        <v>90</v>
      </c>
      <c r="AW539" s="14" t="s">
        <v>30</v>
      </c>
      <c r="AX539" s="14" t="s">
        <v>80</v>
      </c>
      <c r="AY539" s="162" t="s">
        <v>155</v>
      </c>
    </row>
    <row r="540" spans="2:65" s="1" customFormat="1" ht="24.15" customHeight="1">
      <c r="B540" s="32"/>
      <c r="C540" s="133" t="s">
        <v>542</v>
      </c>
      <c r="D540" s="133" t="s">
        <v>158</v>
      </c>
      <c r="E540" s="134" t="s">
        <v>543</v>
      </c>
      <c r="F540" s="135" t="s">
        <v>544</v>
      </c>
      <c r="G540" s="136" t="s">
        <v>457</v>
      </c>
      <c r="H540" s="137">
        <v>9.25</v>
      </c>
      <c r="I540" s="138"/>
      <c r="J540" s="139">
        <f>ROUND(I540*H540,2)</f>
        <v>0</v>
      </c>
      <c r="K540" s="140"/>
      <c r="L540" s="32"/>
      <c r="M540" s="141" t="s">
        <v>1</v>
      </c>
      <c r="N540" s="142" t="s">
        <v>38</v>
      </c>
      <c r="P540" s="143">
        <f>O540*H540</f>
        <v>0</v>
      </c>
      <c r="Q540" s="143">
        <v>0</v>
      </c>
      <c r="R540" s="143">
        <f>Q540*H540</f>
        <v>0</v>
      </c>
      <c r="S540" s="143">
        <v>0</v>
      </c>
      <c r="T540" s="144">
        <f>S540*H540</f>
        <v>0</v>
      </c>
      <c r="AR540" s="145" t="s">
        <v>90</v>
      </c>
      <c r="AT540" s="145" t="s">
        <v>158</v>
      </c>
      <c r="AU540" s="145" t="s">
        <v>82</v>
      </c>
      <c r="AY540" s="17" t="s">
        <v>155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7" t="s">
        <v>80</v>
      </c>
      <c r="BK540" s="146">
        <f>ROUND(I540*H540,2)</f>
        <v>0</v>
      </c>
      <c r="BL540" s="17" t="s">
        <v>90</v>
      </c>
      <c r="BM540" s="145" t="s">
        <v>545</v>
      </c>
    </row>
    <row r="541" spans="2:65" s="12" customFormat="1" ht="10.199999999999999">
      <c r="B541" s="147"/>
      <c r="D541" s="148" t="s">
        <v>162</v>
      </c>
      <c r="E541" s="149" t="s">
        <v>1</v>
      </c>
      <c r="F541" s="150" t="s">
        <v>546</v>
      </c>
      <c r="H541" s="149" t="s">
        <v>1</v>
      </c>
      <c r="I541" s="151"/>
      <c r="L541" s="147"/>
      <c r="M541" s="152"/>
      <c r="T541" s="153"/>
      <c r="AT541" s="149" t="s">
        <v>162</v>
      </c>
      <c r="AU541" s="149" t="s">
        <v>82</v>
      </c>
      <c r="AV541" s="12" t="s">
        <v>80</v>
      </c>
      <c r="AW541" s="12" t="s">
        <v>30</v>
      </c>
      <c r="AX541" s="12" t="s">
        <v>73</v>
      </c>
      <c r="AY541" s="149" t="s">
        <v>155</v>
      </c>
    </row>
    <row r="542" spans="2:65" s="13" customFormat="1" ht="10.199999999999999">
      <c r="B542" s="154"/>
      <c r="D542" s="148" t="s">
        <v>162</v>
      </c>
      <c r="E542" s="155" t="s">
        <v>1</v>
      </c>
      <c r="F542" s="156" t="s">
        <v>547</v>
      </c>
      <c r="H542" s="157">
        <v>4.8499999999999996</v>
      </c>
      <c r="I542" s="158"/>
      <c r="L542" s="154"/>
      <c r="M542" s="159"/>
      <c r="T542" s="160"/>
      <c r="AT542" s="155" t="s">
        <v>162</v>
      </c>
      <c r="AU542" s="155" t="s">
        <v>82</v>
      </c>
      <c r="AV542" s="13" t="s">
        <v>82</v>
      </c>
      <c r="AW542" s="13" t="s">
        <v>30</v>
      </c>
      <c r="AX542" s="13" t="s">
        <v>73</v>
      </c>
      <c r="AY542" s="155" t="s">
        <v>155</v>
      </c>
    </row>
    <row r="543" spans="2:65" s="12" customFormat="1" ht="10.199999999999999">
      <c r="B543" s="147"/>
      <c r="D543" s="148" t="s">
        <v>162</v>
      </c>
      <c r="E543" s="149" t="s">
        <v>1</v>
      </c>
      <c r="F543" s="150" t="s">
        <v>548</v>
      </c>
      <c r="H543" s="149" t="s">
        <v>1</v>
      </c>
      <c r="I543" s="151"/>
      <c r="L543" s="147"/>
      <c r="M543" s="152"/>
      <c r="T543" s="153"/>
      <c r="AT543" s="149" t="s">
        <v>162</v>
      </c>
      <c r="AU543" s="149" t="s">
        <v>82</v>
      </c>
      <c r="AV543" s="12" t="s">
        <v>80</v>
      </c>
      <c r="AW543" s="12" t="s">
        <v>30</v>
      </c>
      <c r="AX543" s="12" t="s">
        <v>73</v>
      </c>
      <c r="AY543" s="149" t="s">
        <v>155</v>
      </c>
    </row>
    <row r="544" spans="2:65" s="13" customFormat="1" ht="10.199999999999999">
      <c r="B544" s="154"/>
      <c r="D544" s="148" t="s">
        <v>162</v>
      </c>
      <c r="E544" s="155" t="s">
        <v>1</v>
      </c>
      <c r="F544" s="156" t="s">
        <v>549</v>
      </c>
      <c r="H544" s="157">
        <v>4.4000000000000004</v>
      </c>
      <c r="I544" s="158"/>
      <c r="L544" s="154"/>
      <c r="M544" s="159"/>
      <c r="T544" s="160"/>
      <c r="AT544" s="155" t="s">
        <v>162</v>
      </c>
      <c r="AU544" s="155" t="s">
        <v>82</v>
      </c>
      <c r="AV544" s="13" t="s">
        <v>82</v>
      </c>
      <c r="AW544" s="13" t="s">
        <v>30</v>
      </c>
      <c r="AX544" s="13" t="s">
        <v>73</v>
      </c>
      <c r="AY544" s="155" t="s">
        <v>155</v>
      </c>
    </row>
    <row r="545" spans="2:65" s="14" customFormat="1" ht="10.199999999999999">
      <c r="B545" s="161"/>
      <c r="D545" s="148" t="s">
        <v>162</v>
      </c>
      <c r="E545" s="162" t="s">
        <v>1</v>
      </c>
      <c r="F545" s="163" t="s">
        <v>165</v>
      </c>
      <c r="H545" s="164">
        <v>9.25</v>
      </c>
      <c r="I545" s="165"/>
      <c r="L545" s="161"/>
      <c r="M545" s="166"/>
      <c r="T545" s="167"/>
      <c r="AT545" s="162" t="s">
        <v>162</v>
      </c>
      <c r="AU545" s="162" t="s">
        <v>82</v>
      </c>
      <c r="AV545" s="14" t="s">
        <v>90</v>
      </c>
      <c r="AW545" s="14" t="s">
        <v>30</v>
      </c>
      <c r="AX545" s="14" t="s">
        <v>80</v>
      </c>
      <c r="AY545" s="162" t="s">
        <v>155</v>
      </c>
    </row>
    <row r="546" spans="2:65" s="1" customFormat="1" ht="24.15" customHeight="1">
      <c r="B546" s="32"/>
      <c r="C546" s="133" t="s">
        <v>398</v>
      </c>
      <c r="D546" s="133" t="s">
        <v>158</v>
      </c>
      <c r="E546" s="134" t="s">
        <v>550</v>
      </c>
      <c r="F546" s="135" t="s">
        <v>551</v>
      </c>
      <c r="G546" s="136" t="s">
        <v>457</v>
      </c>
      <c r="H546" s="137">
        <v>23.5</v>
      </c>
      <c r="I546" s="138"/>
      <c r="J546" s="139">
        <f>ROUND(I546*H546,2)</f>
        <v>0</v>
      </c>
      <c r="K546" s="140"/>
      <c r="L546" s="32"/>
      <c r="M546" s="141" t="s">
        <v>1</v>
      </c>
      <c r="N546" s="142" t="s">
        <v>38</v>
      </c>
      <c r="P546" s="143">
        <f>O546*H546</f>
        <v>0</v>
      </c>
      <c r="Q546" s="143">
        <v>0</v>
      </c>
      <c r="R546" s="143">
        <f>Q546*H546</f>
        <v>0</v>
      </c>
      <c r="S546" s="143">
        <v>0</v>
      </c>
      <c r="T546" s="144">
        <f>S546*H546</f>
        <v>0</v>
      </c>
      <c r="AR546" s="145" t="s">
        <v>90</v>
      </c>
      <c r="AT546" s="145" t="s">
        <v>158</v>
      </c>
      <c r="AU546" s="145" t="s">
        <v>82</v>
      </c>
      <c r="AY546" s="17" t="s">
        <v>155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7" t="s">
        <v>80</v>
      </c>
      <c r="BK546" s="146">
        <f>ROUND(I546*H546,2)</f>
        <v>0</v>
      </c>
      <c r="BL546" s="17" t="s">
        <v>90</v>
      </c>
      <c r="BM546" s="145" t="s">
        <v>552</v>
      </c>
    </row>
    <row r="547" spans="2:65" s="12" customFormat="1" ht="10.199999999999999">
      <c r="B547" s="147"/>
      <c r="D547" s="148" t="s">
        <v>162</v>
      </c>
      <c r="E547" s="149" t="s">
        <v>1</v>
      </c>
      <c r="F547" s="150" t="s">
        <v>245</v>
      </c>
      <c r="H547" s="149" t="s">
        <v>1</v>
      </c>
      <c r="I547" s="151"/>
      <c r="L547" s="147"/>
      <c r="M547" s="152"/>
      <c r="T547" s="153"/>
      <c r="AT547" s="149" t="s">
        <v>162</v>
      </c>
      <c r="AU547" s="149" t="s">
        <v>82</v>
      </c>
      <c r="AV547" s="12" t="s">
        <v>80</v>
      </c>
      <c r="AW547" s="12" t="s">
        <v>30</v>
      </c>
      <c r="AX547" s="12" t="s">
        <v>73</v>
      </c>
      <c r="AY547" s="149" t="s">
        <v>155</v>
      </c>
    </row>
    <row r="548" spans="2:65" s="12" customFormat="1" ht="10.199999999999999">
      <c r="B548" s="147"/>
      <c r="D548" s="148" t="s">
        <v>162</v>
      </c>
      <c r="E548" s="149" t="s">
        <v>1</v>
      </c>
      <c r="F548" s="150" t="s">
        <v>480</v>
      </c>
      <c r="H548" s="149" t="s">
        <v>1</v>
      </c>
      <c r="I548" s="151"/>
      <c r="L548" s="147"/>
      <c r="M548" s="152"/>
      <c r="T548" s="153"/>
      <c r="AT548" s="149" t="s">
        <v>162</v>
      </c>
      <c r="AU548" s="149" t="s">
        <v>82</v>
      </c>
      <c r="AV548" s="12" t="s">
        <v>80</v>
      </c>
      <c r="AW548" s="12" t="s">
        <v>30</v>
      </c>
      <c r="AX548" s="12" t="s">
        <v>73</v>
      </c>
      <c r="AY548" s="149" t="s">
        <v>155</v>
      </c>
    </row>
    <row r="549" spans="2:65" s="12" customFormat="1" ht="10.199999999999999">
      <c r="B549" s="147"/>
      <c r="D549" s="148" t="s">
        <v>162</v>
      </c>
      <c r="E549" s="149" t="s">
        <v>1</v>
      </c>
      <c r="F549" s="150" t="s">
        <v>519</v>
      </c>
      <c r="H549" s="149" t="s">
        <v>1</v>
      </c>
      <c r="I549" s="151"/>
      <c r="L549" s="147"/>
      <c r="M549" s="152"/>
      <c r="T549" s="153"/>
      <c r="AT549" s="149" t="s">
        <v>162</v>
      </c>
      <c r="AU549" s="149" t="s">
        <v>82</v>
      </c>
      <c r="AV549" s="12" t="s">
        <v>80</v>
      </c>
      <c r="AW549" s="12" t="s">
        <v>30</v>
      </c>
      <c r="AX549" s="12" t="s">
        <v>73</v>
      </c>
      <c r="AY549" s="149" t="s">
        <v>155</v>
      </c>
    </row>
    <row r="550" spans="2:65" s="13" customFormat="1" ht="10.199999999999999">
      <c r="B550" s="154"/>
      <c r="D550" s="148" t="s">
        <v>162</v>
      </c>
      <c r="E550" s="155" t="s">
        <v>1</v>
      </c>
      <c r="F550" s="156" t="s">
        <v>539</v>
      </c>
      <c r="H550" s="157">
        <v>1.6</v>
      </c>
      <c r="I550" s="158"/>
      <c r="L550" s="154"/>
      <c r="M550" s="159"/>
      <c r="T550" s="160"/>
      <c r="AT550" s="155" t="s">
        <v>162</v>
      </c>
      <c r="AU550" s="155" t="s">
        <v>82</v>
      </c>
      <c r="AV550" s="13" t="s">
        <v>82</v>
      </c>
      <c r="AW550" s="13" t="s">
        <v>30</v>
      </c>
      <c r="AX550" s="13" t="s">
        <v>73</v>
      </c>
      <c r="AY550" s="155" t="s">
        <v>155</v>
      </c>
    </row>
    <row r="551" spans="2:65" s="12" customFormat="1" ht="10.199999999999999">
      <c r="B551" s="147"/>
      <c r="D551" s="148" t="s">
        <v>162</v>
      </c>
      <c r="E551" s="149" t="s">
        <v>1</v>
      </c>
      <c r="F551" s="150" t="s">
        <v>521</v>
      </c>
      <c r="H551" s="149" t="s">
        <v>1</v>
      </c>
      <c r="I551" s="151"/>
      <c r="L551" s="147"/>
      <c r="M551" s="152"/>
      <c r="T551" s="153"/>
      <c r="AT551" s="149" t="s">
        <v>162</v>
      </c>
      <c r="AU551" s="149" t="s">
        <v>82</v>
      </c>
      <c r="AV551" s="12" t="s">
        <v>80</v>
      </c>
      <c r="AW551" s="12" t="s">
        <v>30</v>
      </c>
      <c r="AX551" s="12" t="s">
        <v>73</v>
      </c>
      <c r="AY551" s="149" t="s">
        <v>155</v>
      </c>
    </row>
    <row r="552" spans="2:65" s="13" customFormat="1" ht="10.199999999999999">
      <c r="B552" s="154"/>
      <c r="D552" s="148" t="s">
        <v>162</v>
      </c>
      <c r="E552" s="155" t="s">
        <v>1</v>
      </c>
      <c r="F552" s="156" t="s">
        <v>540</v>
      </c>
      <c r="H552" s="157">
        <v>5.75</v>
      </c>
      <c r="I552" s="158"/>
      <c r="L552" s="154"/>
      <c r="M552" s="159"/>
      <c r="T552" s="160"/>
      <c r="AT552" s="155" t="s">
        <v>162</v>
      </c>
      <c r="AU552" s="155" t="s">
        <v>82</v>
      </c>
      <c r="AV552" s="13" t="s">
        <v>82</v>
      </c>
      <c r="AW552" s="13" t="s">
        <v>30</v>
      </c>
      <c r="AX552" s="13" t="s">
        <v>73</v>
      </c>
      <c r="AY552" s="155" t="s">
        <v>155</v>
      </c>
    </row>
    <row r="553" spans="2:65" s="12" customFormat="1" ht="10.199999999999999">
      <c r="B553" s="147"/>
      <c r="D553" s="148" t="s">
        <v>162</v>
      </c>
      <c r="E553" s="149" t="s">
        <v>1</v>
      </c>
      <c r="F553" s="150" t="s">
        <v>523</v>
      </c>
      <c r="H553" s="149" t="s">
        <v>1</v>
      </c>
      <c r="I553" s="151"/>
      <c r="L553" s="147"/>
      <c r="M553" s="152"/>
      <c r="T553" s="153"/>
      <c r="AT553" s="149" t="s">
        <v>162</v>
      </c>
      <c r="AU553" s="149" t="s">
        <v>82</v>
      </c>
      <c r="AV553" s="12" t="s">
        <v>80</v>
      </c>
      <c r="AW553" s="12" t="s">
        <v>30</v>
      </c>
      <c r="AX553" s="12" t="s">
        <v>73</v>
      </c>
      <c r="AY553" s="149" t="s">
        <v>155</v>
      </c>
    </row>
    <row r="554" spans="2:65" s="13" customFormat="1" ht="10.199999999999999">
      <c r="B554" s="154"/>
      <c r="D554" s="148" t="s">
        <v>162</v>
      </c>
      <c r="E554" s="155" t="s">
        <v>1</v>
      </c>
      <c r="F554" s="156" t="s">
        <v>541</v>
      </c>
      <c r="H554" s="157">
        <v>2.2999999999999998</v>
      </c>
      <c r="I554" s="158"/>
      <c r="L554" s="154"/>
      <c r="M554" s="159"/>
      <c r="T554" s="160"/>
      <c r="AT554" s="155" t="s">
        <v>162</v>
      </c>
      <c r="AU554" s="155" t="s">
        <v>82</v>
      </c>
      <c r="AV554" s="13" t="s">
        <v>82</v>
      </c>
      <c r="AW554" s="13" t="s">
        <v>30</v>
      </c>
      <c r="AX554" s="13" t="s">
        <v>73</v>
      </c>
      <c r="AY554" s="155" t="s">
        <v>155</v>
      </c>
    </row>
    <row r="555" spans="2:65" s="12" customFormat="1" ht="10.199999999999999">
      <c r="B555" s="147"/>
      <c r="D555" s="148" t="s">
        <v>162</v>
      </c>
      <c r="E555" s="149" t="s">
        <v>1</v>
      </c>
      <c r="F555" s="150" t="s">
        <v>525</v>
      </c>
      <c r="H555" s="149" t="s">
        <v>1</v>
      </c>
      <c r="I555" s="151"/>
      <c r="L555" s="147"/>
      <c r="M555" s="152"/>
      <c r="T555" s="153"/>
      <c r="AT555" s="149" t="s">
        <v>162</v>
      </c>
      <c r="AU555" s="149" t="s">
        <v>82</v>
      </c>
      <c r="AV555" s="12" t="s">
        <v>80</v>
      </c>
      <c r="AW555" s="12" t="s">
        <v>30</v>
      </c>
      <c r="AX555" s="12" t="s">
        <v>73</v>
      </c>
      <c r="AY555" s="149" t="s">
        <v>155</v>
      </c>
    </row>
    <row r="556" spans="2:65" s="13" customFormat="1" ht="10.199999999999999">
      <c r="B556" s="154"/>
      <c r="D556" s="148" t="s">
        <v>162</v>
      </c>
      <c r="E556" s="155" t="s">
        <v>1</v>
      </c>
      <c r="F556" s="156" t="s">
        <v>541</v>
      </c>
      <c r="H556" s="157">
        <v>2.2999999999999998</v>
      </c>
      <c r="I556" s="158"/>
      <c r="L556" s="154"/>
      <c r="M556" s="159"/>
      <c r="T556" s="160"/>
      <c r="AT556" s="155" t="s">
        <v>162</v>
      </c>
      <c r="AU556" s="155" t="s">
        <v>82</v>
      </c>
      <c r="AV556" s="13" t="s">
        <v>82</v>
      </c>
      <c r="AW556" s="13" t="s">
        <v>30</v>
      </c>
      <c r="AX556" s="13" t="s">
        <v>73</v>
      </c>
      <c r="AY556" s="155" t="s">
        <v>155</v>
      </c>
    </row>
    <row r="557" spans="2:65" s="12" customFormat="1" ht="10.199999999999999">
      <c r="B557" s="147"/>
      <c r="D557" s="148" t="s">
        <v>162</v>
      </c>
      <c r="E557" s="149" t="s">
        <v>1</v>
      </c>
      <c r="F557" s="150" t="s">
        <v>527</v>
      </c>
      <c r="H557" s="149" t="s">
        <v>1</v>
      </c>
      <c r="I557" s="151"/>
      <c r="L557" s="147"/>
      <c r="M557" s="152"/>
      <c r="T557" s="153"/>
      <c r="AT557" s="149" t="s">
        <v>162</v>
      </c>
      <c r="AU557" s="149" t="s">
        <v>82</v>
      </c>
      <c r="AV557" s="12" t="s">
        <v>80</v>
      </c>
      <c r="AW557" s="12" t="s">
        <v>30</v>
      </c>
      <c r="AX557" s="12" t="s">
        <v>73</v>
      </c>
      <c r="AY557" s="149" t="s">
        <v>155</v>
      </c>
    </row>
    <row r="558" spans="2:65" s="13" customFormat="1" ht="10.199999999999999">
      <c r="B558" s="154"/>
      <c r="D558" s="148" t="s">
        <v>162</v>
      </c>
      <c r="E558" s="155" t="s">
        <v>1</v>
      </c>
      <c r="F558" s="156" t="s">
        <v>541</v>
      </c>
      <c r="H558" s="157">
        <v>2.2999999999999998</v>
      </c>
      <c r="I558" s="158"/>
      <c r="L558" s="154"/>
      <c r="M558" s="159"/>
      <c r="T558" s="160"/>
      <c r="AT558" s="155" t="s">
        <v>162</v>
      </c>
      <c r="AU558" s="155" t="s">
        <v>82</v>
      </c>
      <c r="AV558" s="13" t="s">
        <v>82</v>
      </c>
      <c r="AW558" s="13" t="s">
        <v>30</v>
      </c>
      <c r="AX558" s="13" t="s">
        <v>73</v>
      </c>
      <c r="AY558" s="155" t="s">
        <v>155</v>
      </c>
    </row>
    <row r="559" spans="2:65" s="15" customFormat="1" ht="10.199999999999999">
      <c r="B559" s="168"/>
      <c r="D559" s="148" t="s">
        <v>162</v>
      </c>
      <c r="E559" s="169" t="s">
        <v>1</v>
      </c>
      <c r="F559" s="170" t="s">
        <v>170</v>
      </c>
      <c r="H559" s="171">
        <v>14.25</v>
      </c>
      <c r="I559" s="172"/>
      <c r="L559" s="168"/>
      <c r="M559" s="173"/>
      <c r="T559" s="174"/>
      <c r="AT559" s="169" t="s">
        <v>162</v>
      </c>
      <c r="AU559" s="169" t="s">
        <v>82</v>
      </c>
      <c r="AV559" s="15" t="s">
        <v>87</v>
      </c>
      <c r="AW559" s="15" t="s">
        <v>30</v>
      </c>
      <c r="AX559" s="15" t="s">
        <v>73</v>
      </c>
      <c r="AY559" s="169" t="s">
        <v>155</v>
      </c>
    </row>
    <row r="560" spans="2:65" s="12" customFormat="1" ht="10.199999999999999">
      <c r="B560" s="147"/>
      <c r="D560" s="148" t="s">
        <v>162</v>
      </c>
      <c r="E560" s="149" t="s">
        <v>1</v>
      </c>
      <c r="F560" s="150" t="s">
        <v>546</v>
      </c>
      <c r="H560" s="149" t="s">
        <v>1</v>
      </c>
      <c r="I560" s="151"/>
      <c r="L560" s="147"/>
      <c r="M560" s="152"/>
      <c r="T560" s="153"/>
      <c r="AT560" s="149" t="s">
        <v>162</v>
      </c>
      <c r="AU560" s="149" t="s">
        <v>82</v>
      </c>
      <c r="AV560" s="12" t="s">
        <v>80</v>
      </c>
      <c r="AW560" s="12" t="s">
        <v>30</v>
      </c>
      <c r="AX560" s="12" t="s">
        <v>73</v>
      </c>
      <c r="AY560" s="149" t="s">
        <v>155</v>
      </c>
    </row>
    <row r="561" spans="2:65" s="13" customFormat="1" ht="10.199999999999999">
      <c r="B561" s="154"/>
      <c r="D561" s="148" t="s">
        <v>162</v>
      </c>
      <c r="E561" s="155" t="s">
        <v>1</v>
      </c>
      <c r="F561" s="156" t="s">
        <v>547</v>
      </c>
      <c r="H561" s="157">
        <v>4.8499999999999996</v>
      </c>
      <c r="I561" s="158"/>
      <c r="L561" s="154"/>
      <c r="M561" s="159"/>
      <c r="T561" s="160"/>
      <c r="AT561" s="155" t="s">
        <v>162</v>
      </c>
      <c r="AU561" s="155" t="s">
        <v>82</v>
      </c>
      <c r="AV561" s="13" t="s">
        <v>82</v>
      </c>
      <c r="AW561" s="13" t="s">
        <v>30</v>
      </c>
      <c r="AX561" s="13" t="s">
        <v>73</v>
      </c>
      <c r="AY561" s="155" t="s">
        <v>155</v>
      </c>
    </row>
    <row r="562" spans="2:65" s="12" customFormat="1" ht="10.199999999999999">
      <c r="B562" s="147"/>
      <c r="D562" s="148" t="s">
        <v>162</v>
      </c>
      <c r="E562" s="149" t="s">
        <v>1</v>
      </c>
      <c r="F562" s="150" t="s">
        <v>548</v>
      </c>
      <c r="H562" s="149" t="s">
        <v>1</v>
      </c>
      <c r="I562" s="151"/>
      <c r="L562" s="147"/>
      <c r="M562" s="152"/>
      <c r="T562" s="153"/>
      <c r="AT562" s="149" t="s">
        <v>162</v>
      </c>
      <c r="AU562" s="149" t="s">
        <v>82</v>
      </c>
      <c r="AV562" s="12" t="s">
        <v>80</v>
      </c>
      <c r="AW562" s="12" t="s">
        <v>30</v>
      </c>
      <c r="AX562" s="12" t="s">
        <v>73</v>
      </c>
      <c r="AY562" s="149" t="s">
        <v>155</v>
      </c>
    </row>
    <row r="563" spans="2:65" s="13" customFormat="1" ht="10.199999999999999">
      <c r="B563" s="154"/>
      <c r="D563" s="148" t="s">
        <v>162</v>
      </c>
      <c r="E563" s="155" t="s">
        <v>1</v>
      </c>
      <c r="F563" s="156" t="s">
        <v>549</v>
      </c>
      <c r="H563" s="157">
        <v>4.4000000000000004</v>
      </c>
      <c r="I563" s="158"/>
      <c r="L563" s="154"/>
      <c r="M563" s="159"/>
      <c r="T563" s="160"/>
      <c r="AT563" s="155" t="s">
        <v>162</v>
      </c>
      <c r="AU563" s="155" t="s">
        <v>82</v>
      </c>
      <c r="AV563" s="13" t="s">
        <v>82</v>
      </c>
      <c r="AW563" s="13" t="s">
        <v>30</v>
      </c>
      <c r="AX563" s="13" t="s">
        <v>73</v>
      </c>
      <c r="AY563" s="155" t="s">
        <v>155</v>
      </c>
    </row>
    <row r="564" spans="2:65" s="15" customFormat="1" ht="10.199999999999999">
      <c r="B564" s="168"/>
      <c r="D564" s="148" t="s">
        <v>162</v>
      </c>
      <c r="E564" s="169" t="s">
        <v>1</v>
      </c>
      <c r="F564" s="170" t="s">
        <v>170</v>
      </c>
      <c r="H564" s="171">
        <v>9.25</v>
      </c>
      <c r="I564" s="172"/>
      <c r="L564" s="168"/>
      <c r="M564" s="173"/>
      <c r="T564" s="174"/>
      <c r="AT564" s="169" t="s">
        <v>162</v>
      </c>
      <c r="AU564" s="169" t="s">
        <v>82</v>
      </c>
      <c r="AV564" s="15" t="s">
        <v>87</v>
      </c>
      <c r="AW564" s="15" t="s">
        <v>30</v>
      </c>
      <c r="AX564" s="15" t="s">
        <v>73</v>
      </c>
      <c r="AY564" s="169" t="s">
        <v>155</v>
      </c>
    </row>
    <row r="565" spans="2:65" s="14" customFormat="1" ht="10.199999999999999">
      <c r="B565" s="161"/>
      <c r="D565" s="148" t="s">
        <v>162</v>
      </c>
      <c r="E565" s="162" t="s">
        <v>1</v>
      </c>
      <c r="F565" s="163" t="s">
        <v>165</v>
      </c>
      <c r="H565" s="164">
        <v>23.5</v>
      </c>
      <c r="I565" s="165"/>
      <c r="L565" s="161"/>
      <c r="M565" s="166"/>
      <c r="T565" s="167"/>
      <c r="AT565" s="162" t="s">
        <v>162</v>
      </c>
      <c r="AU565" s="162" t="s">
        <v>82</v>
      </c>
      <c r="AV565" s="14" t="s">
        <v>90</v>
      </c>
      <c r="AW565" s="14" t="s">
        <v>30</v>
      </c>
      <c r="AX565" s="14" t="s">
        <v>80</v>
      </c>
      <c r="AY565" s="162" t="s">
        <v>155</v>
      </c>
    </row>
    <row r="566" spans="2:65" s="1" customFormat="1" ht="21.75" customHeight="1">
      <c r="B566" s="32"/>
      <c r="C566" s="133" t="s">
        <v>553</v>
      </c>
      <c r="D566" s="133" t="s">
        <v>158</v>
      </c>
      <c r="E566" s="134" t="s">
        <v>554</v>
      </c>
      <c r="F566" s="135" t="s">
        <v>555</v>
      </c>
      <c r="G566" s="136" t="s">
        <v>457</v>
      </c>
      <c r="H566" s="137">
        <v>10.75</v>
      </c>
      <c r="I566" s="138"/>
      <c r="J566" s="139">
        <f>ROUND(I566*H566,2)</f>
        <v>0</v>
      </c>
      <c r="K566" s="140"/>
      <c r="L566" s="32"/>
      <c r="M566" s="141" t="s">
        <v>1</v>
      </c>
      <c r="N566" s="142" t="s">
        <v>38</v>
      </c>
      <c r="P566" s="143">
        <f>O566*H566</f>
        <v>0</v>
      </c>
      <c r="Q566" s="143">
        <v>0</v>
      </c>
      <c r="R566" s="143">
        <f>Q566*H566</f>
        <v>0</v>
      </c>
      <c r="S566" s="143">
        <v>0</v>
      </c>
      <c r="T566" s="144">
        <f>S566*H566</f>
        <v>0</v>
      </c>
      <c r="AR566" s="145" t="s">
        <v>90</v>
      </c>
      <c r="AT566" s="145" t="s">
        <v>158</v>
      </c>
      <c r="AU566" s="145" t="s">
        <v>82</v>
      </c>
      <c r="AY566" s="17" t="s">
        <v>155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7" t="s">
        <v>80</v>
      </c>
      <c r="BK566" s="146">
        <f>ROUND(I566*H566,2)</f>
        <v>0</v>
      </c>
      <c r="BL566" s="17" t="s">
        <v>90</v>
      </c>
      <c r="BM566" s="145" t="s">
        <v>556</v>
      </c>
    </row>
    <row r="567" spans="2:65" s="12" customFormat="1" ht="10.199999999999999">
      <c r="B567" s="147"/>
      <c r="D567" s="148" t="s">
        <v>162</v>
      </c>
      <c r="E567" s="149" t="s">
        <v>1</v>
      </c>
      <c r="F567" s="150" t="s">
        <v>557</v>
      </c>
      <c r="H567" s="149" t="s">
        <v>1</v>
      </c>
      <c r="I567" s="151"/>
      <c r="L567" s="147"/>
      <c r="M567" s="152"/>
      <c r="T567" s="153"/>
      <c r="AT567" s="149" t="s">
        <v>162</v>
      </c>
      <c r="AU567" s="149" t="s">
        <v>82</v>
      </c>
      <c r="AV567" s="12" t="s">
        <v>80</v>
      </c>
      <c r="AW567" s="12" t="s">
        <v>30</v>
      </c>
      <c r="AX567" s="12" t="s">
        <v>73</v>
      </c>
      <c r="AY567" s="149" t="s">
        <v>155</v>
      </c>
    </row>
    <row r="568" spans="2:65" s="12" customFormat="1" ht="10.199999999999999">
      <c r="B568" s="147"/>
      <c r="D568" s="148" t="s">
        <v>162</v>
      </c>
      <c r="E568" s="149" t="s">
        <v>1</v>
      </c>
      <c r="F568" s="150" t="s">
        <v>519</v>
      </c>
      <c r="H568" s="149" t="s">
        <v>1</v>
      </c>
      <c r="I568" s="151"/>
      <c r="L568" s="147"/>
      <c r="M568" s="152"/>
      <c r="T568" s="153"/>
      <c r="AT568" s="149" t="s">
        <v>162</v>
      </c>
      <c r="AU568" s="149" t="s">
        <v>82</v>
      </c>
      <c r="AV568" s="12" t="s">
        <v>80</v>
      </c>
      <c r="AW568" s="12" t="s">
        <v>30</v>
      </c>
      <c r="AX568" s="12" t="s">
        <v>73</v>
      </c>
      <c r="AY568" s="149" t="s">
        <v>155</v>
      </c>
    </row>
    <row r="569" spans="2:65" s="13" customFormat="1" ht="10.199999999999999">
      <c r="B569" s="154"/>
      <c r="D569" s="148" t="s">
        <v>162</v>
      </c>
      <c r="E569" s="155" t="s">
        <v>1</v>
      </c>
      <c r="F569" s="156" t="s">
        <v>558</v>
      </c>
      <c r="H569" s="157">
        <v>0.7</v>
      </c>
      <c r="I569" s="158"/>
      <c r="L569" s="154"/>
      <c r="M569" s="159"/>
      <c r="T569" s="160"/>
      <c r="AT569" s="155" t="s">
        <v>162</v>
      </c>
      <c r="AU569" s="155" t="s">
        <v>82</v>
      </c>
      <c r="AV569" s="13" t="s">
        <v>82</v>
      </c>
      <c r="AW569" s="13" t="s">
        <v>30</v>
      </c>
      <c r="AX569" s="13" t="s">
        <v>73</v>
      </c>
      <c r="AY569" s="155" t="s">
        <v>155</v>
      </c>
    </row>
    <row r="570" spans="2:65" s="12" customFormat="1" ht="10.199999999999999">
      <c r="B570" s="147"/>
      <c r="D570" s="148" t="s">
        <v>162</v>
      </c>
      <c r="E570" s="149" t="s">
        <v>1</v>
      </c>
      <c r="F570" s="150" t="s">
        <v>521</v>
      </c>
      <c r="H570" s="149" t="s">
        <v>1</v>
      </c>
      <c r="I570" s="151"/>
      <c r="L570" s="147"/>
      <c r="M570" s="152"/>
      <c r="T570" s="153"/>
      <c r="AT570" s="149" t="s">
        <v>162</v>
      </c>
      <c r="AU570" s="149" t="s">
        <v>82</v>
      </c>
      <c r="AV570" s="12" t="s">
        <v>80</v>
      </c>
      <c r="AW570" s="12" t="s">
        <v>30</v>
      </c>
      <c r="AX570" s="12" t="s">
        <v>73</v>
      </c>
      <c r="AY570" s="149" t="s">
        <v>155</v>
      </c>
    </row>
    <row r="571" spans="2:65" s="13" customFormat="1" ht="10.199999999999999">
      <c r="B571" s="154"/>
      <c r="D571" s="148" t="s">
        <v>162</v>
      </c>
      <c r="E571" s="155" t="s">
        <v>1</v>
      </c>
      <c r="F571" s="156" t="s">
        <v>559</v>
      </c>
      <c r="H571" s="157">
        <v>4.3499999999999996</v>
      </c>
      <c r="I571" s="158"/>
      <c r="L571" s="154"/>
      <c r="M571" s="159"/>
      <c r="T571" s="160"/>
      <c r="AT571" s="155" t="s">
        <v>162</v>
      </c>
      <c r="AU571" s="155" t="s">
        <v>82</v>
      </c>
      <c r="AV571" s="13" t="s">
        <v>82</v>
      </c>
      <c r="AW571" s="13" t="s">
        <v>30</v>
      </c>
      <c r="AX571" s="13" t="s">
        <v>73</v>
      </c>
      <c r="AY571" s="155" t="s">
        <v>155</v>
      </c>
    </row>
    <row r="572" spans="2:65" s="12" customFormat="1" ht="10.199999999999999">
      <c r="B572" s="147"/>
      <c r="D572" s="148" t="s">
        <v>162</v>
      </c>
      <c r="E572" s="149" t="s">
        <v>1</v>
      </c>
      <c r="F572" s="150" t="s">
        <v>523</v>
      </c>
      <c r="H572" s="149" t="s">
        <v>1</v>
      </c>
      <c r="I572" s="151"/>
      <c r="L572" s="147"/>
      <c r="M572" s="152"/>
      <c r="T572" s="153"/>
      <c r="AT572" s="149" t="s">
        <v>162</v>
      </c>
      <c r="AU572" s="149" t="s">
        <v>82</v>
      </c>
      <c r="AV572" s="12" t="s">
        <v>80</v>
      </c>
      <c r="AW572" s="12" t="s">
        <v>30</v>
      </c>
      <c r="AX572" s="12" t="s">
        <v>73</v>
      </c>
      <c r="AY572" s="149" t="s">
        <v>155</v>
      </c>
    </row>
    <row r="573" spans="2:65" s="13" customFormat="1" ht="10.199999999999999">
      <c r="B573" s="154"/>
      <c r="D573" s="148" t="s">
        <v>162</v>
      </c>
      <c r="E573" s="155" t="s">
        <v>1</v>
      </c>
      <c r="F573" s="156" t="s">
        <v>560</v>
      </c>
      <c r="H573" s="157">
        <v>1.7</v>
      </c>
      <c r="I573" s="158"/>
      <c r="L573" s="154"/>
      <c r="M573" s="159"/>
      <c r="T573" s="160"/>
      <c r="AT573" s="155" t="s">
        <v>162</v>
      </c>
      <c r="AU573" s="155" t="s">
        <v>82</v>
      </c>
      <c r="AV573" s="13" t="s">
        <v>82</v>
      </c>
      <c r="AW573" s="13" t="s">
        <v>30</v>
      </c>
      <c r="AX573" s="13" t="s">
        <v>73</v>
      </c>
      <c r="AY573" s="155" t="s">
        <v>155</v>
      </c>
    </row>
    <row r="574" spans="2:65" s="12" customFormat="1" ht="10.199999999999999">
      <c r="B574" s="147"/>
      <c r="D574" s="148" t="s">
        <v>162</v>
      </c>
      <c r="E574" s="149" t="s">
        <v>1</v>
      </c>
      <c r="F574" s="150" t="s">
        <v>525</v>
      </c>
      <c r="H574" s="149" t="s">
        <v>1</v>
      </c>
      <c r="I574" s="151"/>
      <c r="L574" s="147"/>
      <c r="M574" s="152"/>
      <c r="T574" s="153"/>
      <c r="AT574" s="149" t="s">
        <v>162</v>
      </c>
      <c r="AU574" s="149" t="s">
        <v>82</v>
      </c>
      <c r="AV574" s="12" t="s">
        <v>80</v>
      </c>
      <c r="AW574" s="12" t="s">
        <v>30</v>
      </c>
      <c r="AX574" s="12" t="s">
        <v>73</v>
      </c>
      <c r="AY574" s="149" t="s">
        <v>155</v>
      </c>
    </row>
    <row r="575" spans="2:65" s="13" customFormat="1" ht="10.199999999999999">
      <c r="B575" s="154"/>
      <c r="D575" s="148" t="s">
        <v>162</v>
      </c>
      <c r="E575" s="155" t="s">
        <v>1</v>
      </c>
      <c r="F575" s="156" t="s">
        <v>541</v>
      </c>
      <c r="H575" s="157">
        <v>2.2999999999999998</v>
      </c>
      <c r="I575" s="158"/>
      <c r="L575" s="154"/>
      <c r="M575" s="159"/>
      <c r="T575" s="160"/>
      <c r="AT575" s="155" t="s">
        <v>162</v>
      </c>
      <c r="AU575" s="155" t="s">
        <v>82</v>
      </c>
      <c r="AV575" s="13" t="s">
        <v>82</v>
      </c>
      <c r="AW575" s="13" t="s">
        <v>30</v>
      </c>
      <c r="AX575" s="13" t="s">
        <v>73</v>
      </c>
      <c r="AY575" s="155" t="s">
        <v>155</v>
      </c>
    </row>
    <row r="576" spans="2:65" s="12" customFormat="1" ht="10.199999999999999">
      <c r="B576" s="147"/>
      <c r="D576" s="148" t="s">
        <v>162</v>
      </c>
      <c r="E576" s="149" t="s">
        <v>1</v>
      </c>
      <c r="F576" s="150" t="s">
        <v>527</v>
      </c>
      <c r="H576" s="149" t="s">
        <v>1</v>
      </c>
      <c r="I576" s="151"/>
      <c r="L576" s="147"/>
      <c r="M576" s="152"/>
      <c r="T576" s="153"/>
      <c r="AT576" s="149" t="s">
        <v>162</v>
      </c>
      <c r="AU576" s="149" t="s">
        <v>82</v>
      </c>
      <c r="AV576" s="12" t="s">
        <v>80</v>
      </c>
      <c r="AW576" s="12" t="s">
        <v>30</v>
      </c>
      <c r="AX576" s="12" t="s">
        <v>73</v>
      </c>
      <c r="AY576" s="149" t="s">
        <v>155</v>
      </c>
    </row>
    <row r="577" spans="2:65" s="13" customFormat="1" ht="10.199999999999999">
      <c r="B577" s="154"/>
      <c r="D577" s="148" t="s">
        <v>162</v>
      </c>
      <c r="E577" s="155" t="s">
        <v>1</v>
      </c>
      <c r="F577" s="156" t="s">
        <v>560</v>
      </c>
      <c r="H577" s="157">
        <v>1.7</v>
      </c>
      <c r="I577" s="158"/>
      <c r="L577" s="154"/>
      <c r="M577" s="159"/>
      <c r="T577" s="160"/>
      <c r="AT577" s="155" t="s">
        <v>162</v>
      </c>
      <c r="AU577" s="155" t="s">
        <v>82</v>
      </c>
      <c r="AV577" s="13" t="s">
        <v>82</v>
      </c>
      <c r="AW577" s="13" t="s">
        <v>30</v>
      </c>
      <c r="AX577" s="13" t="s">
        <v>73</v>
      </c>
      <c r="AY577" s="155" t="s">
        <v>155</v>
      </c>
    </row>
    <row r="578" spans="2:65" s="14" customFormat="1" ht="10.199999999999999">
      <c r="B578" s="161"/>
      <c r="D578" s="148" t="s">
        <v>162</v>
      </c>
      <c r="E578" s="162" t="s">
        <v>1</v>
      </c>
      <c r="F578" s="163" t="s">
        <v>165</v>
      </c>
      <c r="H578" s="164">
        <v>10.75</v>
      </c>
      <c r="I578" s="165"/>
      <c r="L578" s="161"/>
      <c r="M578" s="166"/>
      <c r="T578" s="167"/>
      <c r="AT578" s="162" t="s">
        <v>162</v>
      </c>
      <c r="AU578" s="162" t="s">
        <v>82</v>
      </c>
      <c r="AV578" s="14" t="s">
        <v>90</v>
      </c>
      <c r="AW578" s="14" t="s">
        <v>30</v>
      </c>
      <c r="AX578" s="14" t="s">
        <v>80</v>
      </c>
      <c r="AY578" s="162" t="s">
        <v>155</v>
      </c>
    </row>
    <row r="579" spans="2:65" s="1" customFormat="1" ht="24.15" customHeight="1">
      <c r="B579" s="32"/>
      <c r="C579" s="133" t="s">
        <v>411</v>
      </c>
      <c r="D579" s="133" t="s">
        <v>158</v>
      </c>
      <c r="E579" s="134" t="s">
        <v>561</v>
      </c>
      <c r="F579" s="135" t="s">
        <v>562</v>
      </c>
      <c r="G579" s="136" t="s">
        <v>457</v>
      </c>
      <c r="H579" s="137">
        <v>17.04</v>
      </c>
      <c r="I579" s="138"/>
      <c r="J579" s="139">
        <f>ROUND(I579*H579,2)</f>
        <v>0</v>
      </c>
      <c r="K579" s="140"/>
      <c r="L579" s="32"/>
      <c r="M579" s="141" t="s">
        <v>1</v>
      </c>
      <c r="N579" s="142" t="s">
        <v>38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90</v>
      </c>
      <c r="AT579" s="145" t="s">
        <v>158</v>
      </c>
      <c r="AU579" s="145" t="s">
        <v>82</v>
      </c>
      <c r="AY579" s="17" t="s">
        <v>155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80</v>
      </c>
      <c r="BK579" s="146">
        <f>ROUND(I579*H579,2)</f>
        <v>0</v>
      </c>
      <c r="BL579" s="17" t="s">
        <v>90</v>
      </c>
      <c r="BM579" s="145" t="s">
        <v>563</v>
      </c>
    </row>
    <row r="580" spans="2:65" s="12" customFormat="1" ht="10.199999999999999">
      <c r="B580" s="147"/>
      <c r="D580" s="148" t="s">
        <v>162</v>
      </c>
      <c r="E580" s="149" t="s">
        <v>1</v>
      </c>
      <c r="F580" s="150" t="s">
        <v>557</v>
      </c>
      <c r="H580" s="149" t="s">
        <v>1</v>
      </c>
      <c r="I580" s="151"/>
      <c r="L580" s="147"/>
      <c r="M580" s="152"/>
      <c r="T580" s="153"/>
      <c r="AT580" s="149" t="s">
        <v>162</v>
      </c>
      <c r="AU580" s="149" t="s">
        <v>82</v>
      </c>
      <c r="AV580" s="12" t="s">
        <v>80</v>
      </c>
      <c r="AW580" s="12" t="s">
        <v>30</v>
      </c>
      <c r="AX580" s="12" t="s">
        <v>73</v>
      </c>
      <c r="AY580" s="149" t="s">
        <v>155</v>
      </c>
    </row>
    <row r="581" spans="2:65" s="12" customFormat="1" ht="10.199999999999999">
      <c r="B581" s="147"/>
      <c r="D581" s="148" t="s">
        <v>162</v>
      </c>
      <c r="E581" s="149" t="s">
        <v>1</v>
      </c>
      <c r="F581" s="150" t="s">
        <v>564</v>
      </c>
      <c r="H581" s="149" t="s">
        <v>1</v>
      </c>
      <c r="I581" s="151"/>
      <c r="L581" s="147"/>
      <c r="M581" s="152"/>
      <c r="T581" s="153"/>
      <c r="AT581" s="149" t="s">
        <v>162</v>
      </c>
      <c r="AU581" s="149" t="s">
        <v>82</v>
      </c>
      <c r="AV581" s="12" t="s">
        <v>80</v>
      </c>
      <c r="AW581" s="12" t="s">
        <v>30</v>
      </c>
      <c r="AX581" s="12" t="s">
        <v>73</v>
      </c>
      <c r="AY581" s="149" t="s">
        <v>155</v>
      </c>
    </row>
    <row r="582" spans="2:65" s="13" customFormat="1" ht="10.199999999999999">
      <c r="B582" s="154"/>
      <c r="D582" s="148" t="s">
        <v>162</v>
      </c>
      <c r="E582" s="155" t="s">
        <v>1</v>
      </c>
      <c r="F582" s="156" t="s">
        <v>565</v>
      </c>
      <c r="H582" s="157">
        <v>8.3350000000000009</v>
      </c>
      <c r="I582" s="158"/>
      <c r="L582" s="154"/>
      <c r="M582" s="159"/>
      <c r="T582" s="160"/>
      <c r="AT582" s="155" t="s">
        <v>162</v>
      </c>
      <c r="AU582" s="155" t="s">
        <v>82</v>
      </c>
      <c r="AV582" s="13" t="s">
        <v>82</v>
      </c>
      <c r="AW582" s="13" t="s">
        <v>30</v>
      </c>
      <c r="AX582" s="13" t="s">
        <v>73</v>
      </c>
      <c r="AY582" s="155" t="s">
        <v>155</v>
      </c>
    </row>
    <row r="583" spans="2:65" s="12" customFormat="1" ht="10.199999999999999">
      <c r="B583" s="147"/>
      <c r="D583" s="148" t="s">
        <v>162</v>
      </c>
      <c r="E583" s="149" t="s">
        <v>1</v>
      </c>
      <c r="F583" s="150" t="s">
        <v>546</v>
      </c>
      <c r="H583" s="149" t="s">
        <v>1</v>
      </c>
      <c r="I583" s="151"/>
      <c r="L583" s="147"/>
      <c r="M583" s="152"/>
      <c r="T583" s="153"/>
      <c r="AT583" s="149" t="s">
        <v>162</v>
      </c>
      <c r="AU583" s="149" t="s">
        <v>82</v>
      </c>
      <c r="AV583" s="12" t="s">
        <v>80</v>
      </c>
      <c r="AW583" s="12" t="s">
        <v>30</v>
      </c>
      <c r="AX583" s="12" t="s">
        <v>73</v>
      </c>
      <c r="AY583" s="149" t="s">
        <v>155</v>
      </c>
    </row>
    <row r="584" spans="2:65" s="13" customFormat="1" ht="10.199999999999999">
      <c r="B584" s="154"/>
      <c r="D584" s="148" t="s">
        <v>162</v>
      </c>
      <c r="E584" s="155" t="s">
        <v>1</v>
      </c>
      <c r="F584" s="156" t="s">
        <v>566</v>
      </c>
      <c r="H584" s="157">
        <v>8.7050000000000001</v>
      </c>
      <c r="I584" s="158"/>
      <c r="L584" s="154"/>
      <c r="M584" s="159"/>
      <c r="T584" s="160"/>
      <c r="AT584" s="155" t="s">
        <v>162</v>
      </c>
      <c r="AU584" s="155" t="s">
        <v>82</v>
      </c>
      <c r="AV584" s="13" t="s">
        <v>82</v>
      </c>
      <c r="AW584" s="13" t="s">
        <v>30</v>
      </c>
      <c r="AX584" s="13" t="s">
        <v>73</v>
      </c>
      <c r="AY584" s="155" t="s">
        <v>155</v>
      </c>
    </row>
    <row r="585" spans="2:65" s="14" customFormat="1" ht="10.199999999999999">
      <c r="B585" s="161"/>
      <c r="D585" s="148" t="s">
        <v>162</v>
      </c>
      <c r="E585" s="162" t="s">
        <v>1</v>
      </c>
      <c r="F585" s="163" t="s">
        <v>165</v>
      </c>
      <c r="H585" s="164">
        <v>17.04</v>
      </c>
      <c r="I585" s="165"/>
      <c r="L585" s="161"/>
      <c r="M585" s="166"/>
      <c r="T585" s="167"/>
      <c r="AT585" s="162" t="s">
        <v>162</v>
      </c>
      <c r="AU585" s="162" t="s">
        <v>82</v>
      </c>
      <c r="AV585" s="14" t="s">
        <v>90</v>
      </c>
      <c r="AW585" s="14" t="s">
        <v>30</v>
      </c>
      <c r="AX585" s="14" t="s">
        <v>80</v>
      </c>
      <c r="AY585" s="162" t="s">
        <v>155</v>
      </c>
    </row>
    <row r="586" spans="2:65" s="11" customFormat="1" ht="22.8" customHeight="1">
      <c r="B586" s="121"/>
      <c r="D586" s="122" t="s">
        <v>72</v>
      </c>
      <c r="E586" s="131" t="s">
        <v>90</v>
      </c>
      <c r="F586" s="131" t="s">
        <v>567</v>
      </c>
      <c r="I586" s="124"/>
      <c r="J586" s="132">
        <f>BK586</f>
        <v>0</v>
      </c>
      <c r="L586" s="121"/>
      <c r="M586" s="126"/>
      <c r="P586" s="127">
        <f>SUM(P587:P702)</f>
        <v>0</v>
      </c>
      <c r="R586" s="127">
        <f>SUM(R587:R702)</f>
        <v>60.288074879999996</v>
      </c>
      <c r="T586" s="128">
        <f>SUM(T587:T702)</f>
        <v>0</v>
      </c>
      <c r="AR586" s="122" t="s">
        <v>80</v>
      </c>
      <c r="AT586" s="129" t="s">
        <v>72</v>
      </c>
      <c r="AU586" s="129" t="s">
        <v>80</v>
      </c>
      <c r="AY586" s="122" t="s">
        <v>155</v>
      </c>
      <c r="BK586" s="130">
        <f>SUM(BK587:BK702)</f>
        <v>0</v>
      </c>
    </row>
    <row r="587" spans="2:65" s="1" customFormat="1" ht="66.75" customHeight="1">
      <c r="B587" s="32"/>
      <c r="C587" s="133" t="s">
        <v>568</v>
      </c>
      <c r="D587" s="133" t="s">
        <v>158</v>
      </c>
      <c r="E587" s="134" t="s">
        <v>569</v>
      </c>
      <c r="F587" s="135" t="s">
        <v>570</v>
      </c>
      <c r="G587" s="136" t="s">
        <v>213</v>
      </c>
      <c r="H587" s="137">
        <v>152.95599999999999</v>
      </c>
      <c r="I587" s="138"/>
      <c r="J587" s="139">
        <f>ROUND(I587*H587,2)</f>
        <v>0</v>
      </c>
      <c r="K587" s="140"/>
      <c r="L587" s="32"/>
      <c r="M587" s="141" t="s">
        <v>1</v>
      </c>
      <c r="N587" s="142" t="s">
        <v>38</v>
      </c>
      <c r="P587" s="143">
        <f>O587*H587</f>
        <v>0</v>
      </c>
      <c r="Q587" s="143">
        <v>0</v>
      </c>
      <c r="R587" s="143">
        <f>Q587*H587</f>
        <v>0</v>
      </c>
      <c r="S587" s="143">
        <v>0</v>
      </c>
      <c r="T587" s="144">
        <f>S587*H587</f>
        <v>0</v>
      </c>
      <c r="AR587" s="145" t="s">
        <v>90</v>
      </c>
      <c r="AT587" s="145" t="s">
        <v>158</v>
      </c>
      <c r="AU587" s="145" t="s">
        <v>82</v>
      </c>
      <c r="AY587" s="17" t="s">
        <v>155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80</v>
      </c>
      <c r="BK587" s="146">
        <f>ROUND(I587*H587,2)</f>
        <v>0</v>
      </c>
      <c r="BL587" s="17" t="s">
        <v>90</v>
      </c>
      <c r="BM587" s="145" t="s">
        <v>571</v>
      </c>
    </row>
    <row r="588" spans="2:65" s="12" customFormat="1" ht="10.199999999999999">
      <c r="B588" s="147"/>
      <c r="D588" s="148" t="s">
        <v>162</v>
      </c>
      <c r="E588" s="149" t="s">
        <v>1</v>
      </c>
      <c r="F588" s="150" t="s">
        <v>572</v>
      </c>
      <c r="H588" s="149" t="s">
        <v>1</v>
      </c>
      <c r="I588" s="151"/>
      <c r="L588" s="147"/>
      <c r="M588" s="152"/>
      <c r="T588" s="153"/>
      <c r="AT588" s="149" t="s">
        <v>162</v>
      </c>
      <c r="AU588" s="149" t="s">
        <v>82</v>
      </c>
      <c r="AV588" s="12" t="s">
        <v>80</v>
      </c>
      <c r="AW588" s="12" t="s">
        <v>30</v>
      </c>
      <c r="AX588" s="12" t="s">
        <v>73</v>
      </c>
      <c r="AY588" s="149" t="s">
        <v>155</v>
      </c>
    </row>
    <row r="589" spans="2:65" s="13" customFormat="1" ht="10.199999999999999">
      <c r="B589" s="154"/>
      <c r="D589" s="148" t="s">
        <v>162</v>
      </c>
      <c r="E589" s="155" t="s">
        <v>1</v>
      </c>
      <c r="F589" s="156" t="s">
        <v>573</v>
      </c>
      <c r="H589" s="157">
        <v>58.453000000000003</v>
      </c>
      <c r="I589" s="158"/>
      <c r="L589" s="154"/>
      <c r="M589" s="159"/>
      <c r="T589" s="160"/>
      <c r="AT589" s="155" t="s">
        <v>162</v>
      </c>
      <c r="AU589" s="155" t="s">
        <v>82</v>
      </c>
      <c r="AV589" s="13" t="s">
        <v>82</v>
      </c>
      <c r="AW589" s="13" t="s">
        <v>30</v>
      </c>
      <c r="AX589" s="13" t="s">
        <v>73</v>
      </c>
      <c r="AY589" s="155" t="s">
        <v>155</v>
      </c>
    </row>
    <row r="590" spans="2:65" s="13" customFormat="1" ht="10.199999999999999">
      <c r="B590" s="154"/>
      <c r="D590" s="148" t="s">
        <v>162</v>
      </c>
      <c r="E590" s="155" t="s">
        <v>1</v>
      </c>
      <c r="F590" s="156" t="s">
        <v>574</v>
      </c>
      <c r="H590" s="157">
        <v>33.218000000000004</v>
      </c>
      <c r="I590" s="158"/>
      <c r="L590" s="154"/>
      <c r="M590" s="159"/>
      <c r="T590" s="160"/>
      <c r="AT590" s="155" t="s">
        <v>162</v>
      </c>
      <c r="AU590" s="155" t="s">
        <v>82</v>
      </c>
      <c r="AV590" s="13" t="s">
        <v>82</v>
      </c>
      <c r="AW590" s="13" t="s">
        <v>30</v>
      </c>
      <c r="AX590" s="13" t="s">
        <v>73</v>
      </c>
      <c r="AY590" s="155" t="s">
        <v>155</v>
      </c>
    </row>
    <row r="591" spans="2:65" s="13" customFormat="1" ht="10.199999999999999">
      <c r="B591" s="154"/>
      <c r="D591" s="148" t="s">
        <v>162</v>
      </c>
      <c r="E591" s="155" t="s">
        <v>1</v>
      </c>
      <c r="F591" s="156" t="s">
        <v>575</v>
      </c>
      <c r="H591" s="157">
        <v>61.284999999999997</v>
      </c>
      <c r="I591" s="158"/>
      <c r="L591" s="154"/>
      <c r="M591" s="159"/>
      <c r="T591" s="160"/>
      <c r="AT591" s="155" t="s">
        <v>162</v>
      </c>
      <c r="AU591" s="155" t="s">
        <v>82</v>
      </c>
      <c r="AV591" s="13" t="s">
        <v>82</v>
      </c>
      <c r="AW591" s="13" t="s">
        <v>30</v>
      </c>
      <c r="AX591" s="13" t="s">
        <v>73</v>
      </c>
      <c r="AY591" s="155" t="s">
        <v>155</v>
      </c>
    </row>
    <row r="592" spans="2:65" s="14" customFormat="1" ht="10.199999999999999">
      <c r="B592" s="161"/>
      <c r="D592" s="148" t="s">
        <v>162</v>
      </c>
      <c r="E592" s="162" t="s">
        <v>1</v>
      </c>
      <c r="F592" s="163" t="s">
        <v>165</v>
      </c>
      <c r="H592" s="164">
        <v>152.95600000000002</v>
      </c>
      <c r="I592" s="165"/>
      <c r="L592" s="161"/>
      <c r="M592" s="166"/>
      <c r="T592" s="167"/>
      <c r="AT592" s="162" t="s">
        <v>162</v>
      </c>
      <c r="AU592" s="162" t="s">
        <v>82</v>
      </c>
      <c r="AV592" s="14" t="s">
        <v>90</v>
      </c>
      <c r="AW592" s="14" t="s">
        <v>30</v>
      </c>
      <c r="AX592" s="14" t="s">
        <v>80</v>
      </c>
      <c r="AY592" s="162" t="s">
        <v>155</v>
      </c>
    </row>
    <row r="593" spans="2:65" s="1" customFormat="1" ht="24.15" customHeight="1">
      <c r="B593" s="32"/>
      <c r="C593" s="133" t="s">
        <v>421</v>
      </c>
      <c r="D593" s="133" t="s">
        <v>158</v>
      </c>
      <c r="E593" s="134" t="s">
        <v>576</v>
      </c>
      <c r="F593" s="135" t="s">
        <v>577</v>
      </c>
      <c r="G593" s="136" t="s">
        <v>213</v>
      </c>
      <c r="H593" s="137">
        <v>152.95599999999999</v>
      </c>
      <c r="I593" s="138"/>
      <c r="J593" s="139">
        <f>ROUND(I593*H593,2)</f>
        <v>0</v>
      </c>
      <c r="K593" s="140"/>
      <c r="L593" s="32"/>
      <c r="M593" s="141" t="s">
        <v>1</v>
      </c>
      <c r="N593" s="142" t="s">
        <v>38</v>
      </c>
      <c r="P593" s="143">
        <f>O593*H593</f>
        <v>0</v>
      </c>
      <c r="Q593" s="143">
        <v>0.39291999999999999</v>
      </c>
      <c r="R593" s="143">
        <f>Q593*H593</f>
        <v>60.099471519999994</v>
      </c>
      <c r="S593" s="143">
        <v>0</v>
      </c>
      <c r="T593" s="144">
        <f>S593*H593</f>
        <v>0</v>
      </c>
      <c r="AR593" s="145" t="s">
        <v>90</v>
      </c>
      <c r="AT593" s="145" t="s">
        <v>158</v>
      </c>
      <c r="AU593" s="145" t="s">
        <v>82</v>
      </c>
      <c r="AY593" s="17" t="s">
        <v>155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7" t="s">
        <v>80</v>
      </c>
      <c r="BK593" s="146">
        <f>ROUND(I593*H593,2)</f>
        <v>0</v>
      </c>
      <c r="BL593" s="17" t="s">
        <v>90</v>
      </c>
      <c r="BM593" s="145" t="s">
        <v>578</v>
      </c>
    </row>
    <row r="594" spans="2:65" s="1" customFormat="1" ht="49.05" customHeight="1">
      <c r="B594" s="32"/>
      <c r="C594" s="133" t="s">
        <v>579</v>
      </c>
      <c r="D594" s="133" t="s">
        <v>158</v>
      </c>
      <c r="E594" s="134" t="s">
        <v>580</v>
      </c>
      <c r="F594" s="135" t="s">
        <v>581</v>
      </c>
      <c r="G594" s="136" t="s">
        <v>161</v>
      </c>
      <c r="H594" s="137">
        <v>12.1</v>
      </c>
      <c r="I594" s="138"/>
      <c r="J594" s="139">
        <f>ROUND(I594*H594,2)</f>
        <v>0</v>
      </c>
      <c r="K594" s="140"/>
      <c r="L594" s="32"/>
      <c r="M594" s="141" t="s">
        <v>1</v>
      </c>
      <c r="N594" s="142" t="s">
        <v>38</v>
      </c>
      <c r="P594" s="143">
        <f>O594*H594</f>
        <v>0</v>
      </c>
      <c r="Q594" s="143">
        <v>0</v>
      </c>
      <c r="R594" s="143">
        <f>Q594*H594</f>
        <v>0</v>
      </c>
      <c r="S594" s="143">
        <v>0</v>
      </c>
      <c r="T594" s="144">
        <f>S594*H594</f>
        <v>0</v>
      </c>
      <c r="AR594" s="145" t="s">
        <v>90</v>
      </c>
      <c r="AT594" s="145" t="s">
        <v>158</v>
      </c>
      <c r="AU594" s="145" t="s">
        <v>82</v>
      </c>
      <c r="AY594" s="17" t="s">
        <v>155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7" t="s">
        <v>80</v>
      </c>
      <c r="BK594" s="146">
        <f>ROUND(I594*H594,2)</f>
        <v>0</v>
      </c>
      <c r="BL594" s="17" t="s">
        <v>90</v>
      </c>
      <c r="BM594" s="145" t="s">
        <v>582</v>
      </c>
    </row>
    <row r="595" spans="2:65" s="12" customFormat="1" ht="10.199999999999999">
      <c r="B595" s="147"/>
      <c r="D595" s="148" t="s">
        <v>162</v>
      </c>
      <c r="E595" s="149" t="s">
        <v>1</v>
      </c>
      <c r="F595" s="150" t="s">
        <v>583</v>
      </c>
      <c r="H595" s="149" t="s">
        <v>1</v>
      </c>
      <c r="I595" s="151"/>
      <c r="L595" s="147"/>
      <c r="M595" s="152"/>
      <c r="T595" s="153"/>
      <c r="AT595" s="149" t="s">
        <v>162</v>
      </c>
      <c r="AU595" s="149" t="s">
        <v>82</v>
      </c>
      <c r="AV595" s="12" t="s">
        <v>80</v>
      </c>
      <c r="AW595" s="12" t="s">
        <v>30</v>
      </c>
      <c r="AX595" s="12" t="s">
        <v>73</v>
      </c>
      <c r="AY595" s="149" t="s">
        <v>155</v>
      </c>
    </row>
    <row r="596" spans="2:65" s="13" customFormat="1" ht="10.199999999999999">
      <c r="B596" s="154"/>
      <c r="D596" s="148" t="s">
        <v>162</v>
      </c>
      <c r="E596" s="155" t="s">
        <v>1</v>
      </c>
      <c r="F596" s="156" t="s">
        <v>584</v>
      </c>
      <c r="H596" s="157">
        <v>2.8</v>
      </c>
      <c r="I596" s="158"/>
      <c r="L596" s="154"/>
      <c r="M596" s="159"/>
      <c r="T596" s="160"/>
      <c r="AT596" s="155" t="s">
        <v>162</v>
      </c>
      <c r="AU596" s="155" t="s">
        <v>82</v>
      </c>
      <c r="AV596" s="13" t="s">
        <v>82</v>
      </c>
      <c r="AW596" s="13" t="s">
        <v>30</v>
      </c>
      <c r="AX596" s="13" t="s">
        <v>73</v>
      </c>
      <c r="AY596" s="155" t="s">
        <v>155</v>
      </c>
    </row>
    <row r="597" spans="2:65" s="13" customFormat="1" ht="10.199999999999999">
      <c r="B597" s="154"/>
      <c r="D597" s="148" t="s">
        <v>162</v>
      </c>
      <c r="E597" s="155" t="s">
        <v>1</v>
      </c>
      <c r="F597" s="156" t="s">
        <v>585</v>
      </c>
      <c r="H597" s="157">
        <v>9.3000000000000007</v>
      </c>
      <c r="I597" s="158"/>
      <c r="L597" s="154"/>
      <c r="M597" s="159"/>
      <c r="T597" s="160"/>
      <c r="AT597" s="155" t="s">
        <v>162</v>
      </c>
      <c r="AU597" s="155" t="s">
        <v>82</v>
      </c>
      <c r="AV597" s="13" t="s">
        <v>82</v>
      </c>
      <c r="AW597" s="13" t="s">
        <v>30</v>
      </c>
      <c r="AX597" s="13" t="s">
        <v>73</v>
      </c>
      <c r="AY597" s="155" t="s">
        <v>155</v>
      </c>
    </row>
    <row r="598" spans="2:65" s="14" customFormat="1" ht="10.199999999999999">
      <c r="B598" s="161"/>
      <c r="D598" s="148" t="s">
        <v>162</v>
      </c>
      <c r="E598" s="162" t="s">
        <v>1</v>
      </c>
      <c r="F598" s="163" t="s">
        <v>165</v>
      </c>
      <c r="H598" s="164">
        <v>12.100000000000001</v>
      </c>
      <c r="I598" s="165"/>
      <c r="L598" s="161"/>
      <c r="M598" s="166"/>
      <c r="T598" s="167"/>
      <c r="AT598" s="162" t="s">
        <v>162</v>
      </c>
      <c r="AU598" s="162" t="s">
        <v>82</v>
      </c>
      <c r="AV598" s="14" t="s">
        <v>90</v>
      </c>
      <c r="AW598" s="14" t="s">
        <v>30</v>
      </c>
      <c r="AX598" s="14" t="s">
        <v>80</v>
      </c>
      <c r="AY598" s="162" t="s">
        <v>155</v>
      </c>
    </row>
    <row r="599" spans="2:65" s="1" customFormat="1" ht="37.799999999999997" customHeight="1">
      <c r="B599" s="32"/>
      <c r="C599" s="133" t="s">
        <v>429</v>
      </c>
      <c r="D599" s="133" t="s">
        <v>158</v>
      </c>
      <c r="E599" s="134" t="s">
        <v>586</v>
      </c>
      <c r="F599" s="135" t="s">
        <v>587</v>
      </c>
      <c r="G599" s="136" t="s">
        <v>213</v>
      </c>
      <c r="H599" s="137">
        <v>214.322</v>
      </c>
      <c r="I599" s="138"/>
      <c r="J599" s="139">
        <f>ROUND(I599*H599,2)</f>
        <v>0</v>
      </c>
      <c r="K599" s="140"/>
      <c r="L599" s="32"/>
      <c r="M599" s="141" t="s">
        <v>1</v>
      </c>
      <c r="N599" s="142" t="s">
        <v>38</v>
      </c>
      <c r="P599" s="143">
        <f>O599*H599</f>
        <v>0</v>
      </c>
      <c r="Q599" s="143">
        <v>0</v>
      </c>
      <c r="R599" s="143">
        <f>Q599*H599</f>
        <v>0</v>
      </c>
      <c r="S599" s="143">
        <v>0</v>
      </c>
      <c r="T599" s="144">
        <f>S599*H599</f>
        <v>0</v>
      </c>
      <c r="AR599" s="145" t="s">
        <v>90</v>
      </c>
      <c r="AT599" s="145" t="s">
        <v>158</v>
      </c>
      <c r="AU599" s="145" t="s">
        <v>82</v>
      </c>
      <c r="AY599" s="17" t="s">
        <v>155</v>
      </c>
      <c r="BE599" s="146">
        <f>IF(N599="základní",J599,0)</f>
        <v>0</v>
      </c>
      <c r="BF599" s="146">
        <f>IF(N599="snížená",J599,0)</f>
        <v>0</v>
      </c>
      <c r="BG599" s="146">
        <f>IF(N599="zákl. přenesená",J599,0)</f>
        <v>0</v>
      </c>
      <c r="BH599" s="146">
        <f>IF(N599="sníž. přenesená",J599,0)</f>
        <v>0</v>
      </c>
      <c r="BI599" s="146">
        <f>IF(N599="nulová",J599,0)</f>
        <v>0</v>
      </c>
      <c r="BJ599" s="17" t="s">
        <v>80</v>
      </c>
      <c r="BK599" s="146">
        <f>ROUND(I599*H599,2)</f>
        <v>0</v>
      </c>
      <c r="BL599" s="17" t="s">
        <v>90</v>
      </c>
      <c r="BM599" s="145" t="s">
        <v>588</v>
      </c>
    </row>
    <row r="600" spans="2:65" s="13" customFormat="1" ht="10.199999999999999">
      <c r="B600" s="154"/>
      <c r="D600" s="148" t="s">
        <v>162</v>
      </c>
      <c r="E600" s="155" t="s">
        <v>1</v>
      </c>
      <c r="F600" s="156" t="s">
        <v>589</v>
      </c>
      <c r="H600" s="157">
        <v>48.554000000000002</v>
      </c>
      <c r="I600" s="158"/>
      <c r="L600" s="154"/>
      <c r="M600" s="159"/>
      <c r="T600" s="160"/>
      <c r="AT600" s="155" t="s">
        <v>162</v>
      </c>
      <c r="AU600" s="155" t="s">
        <v>82</v>
      </c>
      <c r="AV600" s="13" t="s">
        <v>82</v>
      </c>
      <c r="AW600" s="13" t="s">
        <v>30</v>
      </c>
      <c r="AX600" s="13" t="s">
        <v>73</v>
      </c>
      <c r="AY600" s="155" t="s">
        <v>155</v>
      </c>
    </row>
    <row r="601" spans="2:65" s="13" customFormat="1" ht="10.199999999999999">
      <c r="B601" s="154"/>
      <c r="D601" s="148" t="s">
        <v>162</v>
      </c>
      <c r="E601" s="155" t="s">
        <v>1</v>
      </c>
      <c r="F601" s="156" t="s">
        <v>590</v>
      </c>
      <c r="H601" s="157">
        <v>12.818</v>
      </c>
      <c r="I601" s="158"/>
      <c r="L601" s="154"/>
      <c r="M601" s="159"/>
      <c r="T601" s="160"/>
      <c r="AT601" s="155" t="s">
        <v>162</v>
      </c>
      <c r="AU601" s="155" t="s">
        <v>82</v>
      </c>
      <c r="AV601" s="13" t="s">
        <v>82</v>
      </c>
      <c r="AW601" s="13" t="s">
        <v>30</v>
      </c>
      <c r="AX601" s="13" t="s">
        <v>73</v>
      </c>
      <c r="AY601" s="155" t="s">
        <v>155</v>
      </c>
    </row>
    <row r="602" spans="2:65" s="12" customFormat="1" ht="10.199999999999999">
      <c r="B602" s="147"/>
      <c r="D602" s="148" t="s">
        <v>162</v>
      </c>
      <c r="E602" s="149" t="s">
        <v>1</v>
      </c>
      <c r="F602" s="150" t="s">
        <v>591</v>
      </c>
      <c r="H602" s="149" t="s">
        <v>1</v>
      </c>
      <c r="I602" s="151"/>
      <c r="L602" s="147"/>
      <c r="M602" s="152"/>
      <c r="T602" s="153"/>
      <c r="AT602" s="149" t="s">
        <v>162</v>
      </c>
      <c r="AU602" s="149" t="s">
        <v>82</v>
      </c>
      <c r="AV602" s="12" t="s">
        <v>80</v>
      </c>
      <c r="AW602" s="12" t="s">
        <v>30</v>
      </c>
      <c r="AX602" s="12" t="s">
        <v>73</v>
      </c>
      <c r="AY602" s="149" t="s">
        <v>155</v>
      </c>
    </row>
    <row r="603" spans="2:65" s="13" customFormat="1" ht="10.199999999999999">
      <c r="B603" s="154"/>
      <c r="D603" s="148" t="s">
        <v>162</v>
      </c>
      <c r="E603" s="155" t="s">
        <v>1</v>
      </c>
      <c r="F603" s="156" t="s">
        <v>592</v>
      </c>
      <c r="H603" s="157">
        <v>152.94999999999999</v>
      </c>
      <c r="I603" s="158"/>
      <c r="L603" s="154"/>
      <c r="M603" s="159"/>
      <c r="T603" s="160"/>
      <c r="AT603" s="155" t="s">
        <v>162</v>
      </c>
      <c r="AU603" s="155" t="s">
        <v>82</v>
      </c>
      <c r="AV603" s="13" t="s">
        <v>82</v>
      </c>
      <c r="AW603" s="13" t="s">
        <v>30</v>
      </c>
      <c r="AX603" s="13" t="s">
        <v>73</v>
      </c>
      <c r="AY603" s="155" t="s">
        <v>155</v>
      </c>
    </row>
    <row r="604" spans="2:65" s="14" customFormat="1" ht="10.199999999999999">
      <c r="B604" s="161"/>
      <c r="D604" s="148" t="s">
        <v>162</v>
      </c>
      <c r="E604" s="162" t="s">
        <v>1</v>
      </c>
      <c r="F604" s="163" t="s">
        <v>165</v>
      </c>
      <c r="H604" s="164">
        <v>214.322</v>
      </c>
      <c r="I604" s="165"/>
      <c r="L604" s="161"/>
      <c r="M604" s="166"/>
      <c r="T604" s="167"/>
      <c r="AT604" s="162" t="s">
        <v>162</v>
      </c>
      <c r="AU604" s="162" t="s">
        <v>82</v>
      </c>
      <c r="AV604" s="14" t="s">
        <v>90</v>
      </c>
      <c r="AW604" s="14" t="s">
        <v>30</v>
      </c>
      <c r="AX604" s="14" t="s">
        <v>80</v>
      </c>
      <c r="AY604" s="162" t="s">
        <v>155</v>
      </c>
    </row>
    <row r="605" spans="2:65" s="1" customFormat="1" ht="37.799999999999997" customHeight="1">
      <c r="B605" s="32"/>
      <c r="C605" s="133" t="s">
        <v>593</v>
      </c>
      <c r="D605" s="133" t="s">
        <v>158</v>
      </c>
      <c r="E605" s="134" t="s">
        <v>594</v>
      </c>
      <c r="F605" s="135" t="s">
        <v>595</v>
      </c>
      <c r="G605" s="136" t="s">
        <v>213</v>
      </c>
      <c r="H605" s="137">
        <v>214.322</v>
      </c>
      <c r="I605" s="138"/>
      <c r="J605" s="139">
        <f>ROUND(I605*H605,2)</f>
        <v>0</v>
      </c>
      <c r="K605" s="140"/>
      <c r="L605" s="32"/>
      <c r="M605" s="141" t="s">
        <v>1</v>
      </c>
      <c r="N605" s="142" t="s">
        <v>38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90</v>
      </c>
      <c r="AT605" s="145" t="s">
        <v>158</v>
      </c>
      <c r="AU605" s="145" t="s">
        <v>82</v>
      </c>
      <c r="AY605" s="17" t="s">
        <v>155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7" t="s">
        <v>80</v>
      </c>
      <c r="BK605" s="146">
        <f>ROUND(I605*H605,2)</f>
        <v>0</v>
      </c>
      <c r="BL605" s="17" t="s">
        <v>90</v>
      </c>
      <c r="BM605" s="145" t="s">
        <v>596</v>
      </c>
    </row>
    <row r="606" spans="2:65" s="13" customFormat="1" ht="10.199999999999999">
      <c r="B606" s="154"/>
      <c r="D606" s="148" t="s">
        <v>162</v>
      </c>
      <c r="E606" s="155" t="s">
        <v>1</v>
      </c>
      <c r="F606" s="156" t="s">
        <v>597</v>
      </c>
      <c r="H606" s="157">
        <v>61.372</v>
      </c>
      <c r="I606" s="158"/>
      <c r="L606" s="154"/>
      <c r="M606" s="159"/>
      <c r="T606" s="160"/>
      <c r="AT606" s="155" t="s">
        <v>162</v>
      </c>
      <c r="AU606" s="155" t="s">
        <v>82</v>
      </c>
      <c r="AV606" s="13" t="s">
        <v>82</v>
      </c>
      <c r="AW606" s="13" t="s">
        <v>30</v>
      </c>
      <c r="AX606" s="13" t="s">
        <v>73</v>
      </c>
      <c r="AY606" s="155" t="s">
        <v>155</v>
      </c>
    </row>
    <row r="607" spans="2:65" s="12" customFormat="1" ht="10.199999999999999">
      <c r="B607" s="147"/>
      <c r="D607" s="148" t="s">
        <v>162</v>
      </c>
      <c r="E607" s="149" t="s">
        <v>1</v>
      </c>
      <c r="F607" s="150" t="s">
        <v>598</v>
      </c>
      <c r="H607" s="149" t="s">
        <v>1</v>
      </c>
      <c r="I607" s="151"/>
      <c r="L607" s="147"/>
      <c r="M607" s="152"/>
      <c r="T607" s="153"/>
      <c r="AT607" s="149" t="s">
        <v>162</v>
      </c>
      <c r="AU607" s="149" t="s">
        <v>82</v>
      </c>
      <c r="AV607" s="12" t="s">
        <v>80</v>
      </c>
      <c r="AW607" s="12" t="s">
        <v>30</v>
      </c>
      <c r="AX607" s="12" t="s">
        <v>73</v>
      </c>
      <c r="AY607" s="149" t="s">
        <v>155</v>
      </c>
    </row>
    <row r="608" spans="2:65" s="13" customFormat="1" ht="10.199999999999999">
      <c r="B608" s="154"/>
      <c r="D608" s="148" t="s">
        <v>162</v>
      </c>
      <c r="E608" s="155" t="s">
        <v>1</v>
      </c>
      <c r="F608" s="156" t="s">
        <v>592</v>
      </c>
      <c r="H608" s="157">
        <v>152.94999999999999</v>
      </c>
      <c r="I608" s="158"/>
      <c r="L608" s="154"/>
      <c r="M608" s="159"/>
      <c r="T608" s="160"/>
      <c r="AT608" s="155" t="s">
        <v>162</v>
      </c>
      <c r="AU608" s="155" t="s">
        <v>82</v>
      </c>
      <c r="AV608" s="13" t="s">
        <v>82</v>
      </c>
      <c r="AW608" s="13" t="s">
        <v>30</v>
      </c>
      <c r="AX608" s="13" t="s">
        <v>73</v>
      </c>
      <c r="AY608" s="155" t="s">
        <v>155</v>
      </c>
    </row>
    <row r="609" spans="2:65" s="14" customFormat="1" ht="10.199999999999999">
      <c r="B609" s="161"/>
      <c r="D609" s="148" t="s">
        <v>162</v>
      </c>
      <c r="E609" s="162" t="s">
        <v>1</v>
      </c>
      <c r="F609" s="163" t="s">
        <v>165</v>
      </c>
      <c r="H609" s="164">
        <v>214.322</v>
      </c>
      <c r="I609" s="165"/>
      <c r="L609" s="161"/>
      <c r="M609" s="166"/>
      <c r="T609" s="167"/>
      <c r="AT609" s="162" t="s">
        <v>162</v>
      </c>
      <c r="AU609" s="162" t="s">
        <v>82</v>
      </c>
      <c r="AV609" s="14" t="s">
        <v>90</v>
      </c>
      <c r="AW609" s="14" t="s">
        <v>30</v>
      </c>
      <c r="AX609" s="14" t="s">
        <v>80</v>
      </c>
      <c r="AY609" s="162" t="s">
        <v>155</v>
      </c>
    </row>
    <row r="610" spans="2:65" s="1" customFormat="1" ht="24.15" customHeight="1">
      <c r="B610" s="32"/>
      <c r="C610" s="133" t="s">
        <v>442</v>
      </c>
      <c r="D610" s="133" t="s">
        <v>158</v>
      </c>
      <c r="E610" s="134" t="s">
        <v>599</v>
      </c>
      <c r="F610" s="135" t="s">
        <v>600</v>
      </c>
      <c r="G610" s="136" t="s">
        <v>213</v>
      </c>
      <c r="H610" s="137">
        <v>214.322</v>
      </c>
      <c r="I610" s="138"/>
      <c r="J610" s="139">
        <f>ROUND(I610*H610,2)</f>
        <v>0</v>
      </c>
      <c r="K610" s="140"/>
      <c r="L610" s="32"/>
      <c r="M610" s="141" t="s">
        <v>1</v>
      </c>
      <c r="N610" s="142" t="s">
        <v>38</v>
      </c>
      <c r="P610" s="143">
        <f>O610*H610</f>
        <v>0</v>
      </c>
      <c r="Q610" s="143">
        <v>8.8000000000000003E-4</v>
      </c>
      <c r="R610" s="143">
        <f>Q610*H610</f>
        <v>0.18860336</v>
      </c>
      <c r="S610" s="143">
        <v>0</v>
      </c>
      <c r="T610" s="144">
        <f>S610*H610</f>
        <v>0</v>
      </c>
      <c r="AR610" s="145" t="s">
        <v>90</v>
      </c>
      <c r="AT610" s="145" t="s">
        <v>158</v>
      </c>
      <c r="AU610" s="145" t="s">
        <v>82</v>
      </c>
      <c r="AY610" s="17" t="s">
        <v>155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7" t="s">
        <v>80</v>
      </c>
      <c r="BK610" s="146">
        <f>ROUND(I610*H610,2)</f>
        <v>0</v>
      </c>
      <c r="BL610" s="17" t="s">
        <v>90</v>
      </c>
      <c r="BM610" s="145" t="s">
        <v>601</v>
      </c>
    </row>
    <row r="611" spans="2:65" s="1" customFormat="1" ht="24.15" customHeight="1">
      <c r="B611" s="32"/>
      <c r="C611" s="133" t="s">
        <v>602</v>
      </c>
      <c r="D611" s="133" t="s">
        <v>158</v>
      </c>
      <c r="E611" s="134" t="s">
        <v>603</v>
      </c>
      <c r="F611" s="135" t="s">
        <v>604</v>
      </c>
      <c r="G611" s="136" t="s">
        <v>213</v>
      </c>
      <c r="H611" s="137">
        <v>214.322</v>
      </c>
      <c r="I611" s="138"/>
      <c r="J611" s="139">
        <f>ROUND(I611*H611,2)</f>
        <v>0</v>
      </c>
      <c r="K611" s="140"/>
      <c r="L611" s="32"/>
      <c r="M611" s="141" t="s">
        <v>1</v>
      </c>
      <c r="N611" s="142" t="s">
        <v>38</v>
      </c>
      <c r="P611" s="143">
        <f>O611*H611</f>
        <v>0</v>
      </c>
      <c r="Q611" s="143">
        <v>0</v>
      </c>
      <c r="R611" s="143">
        <f>Q611*H611</f>
        <v>0</v>
      </c>
      <c r="S611" s="143">
        <v>0</v>
      </c>
      <c r="T611" s="144">
        <f>S611*H611</f>
        <v>0</v>
      </c>
      <c r="AR611" s="145" t="s">
        <v>90</v>
      </c>
      <c r="AT611" s="145" t="s">
        <v>158</v>
      </c>
      <c r="AU611" s="145" t="s">
        <v>82</v>
      </c>
      <c r="AY611" s="17" t="s">
        <v>155</v>
      </c>
      <c r="BE611" s="146">
        <f>IF(N611="základní",J611,0)</f>
        <v>0</v>
      </c>
      <c r="BF611" s="146">
        <f>IF(N611="snížená",J611,0)</f>
        <v>0</v>
      </c>
      <c r="BG611" s="146">
        <f>IF(N611="zákl. přenesená",J611,0)</f>
        <v>0</v>
      </c>
      <c r="BH611" s="146">
        <f>IF(N611="sníž. přenesená",J611,0)</f>
        <v>0</v>
      </c>
      <c r="BI611" s="146">
        <f>IF(N611="nulová",J611,0)</f>
        <v>0</v>
      </c>
      <c r="BJ611" s="17" t="s">
        <v>80</v>
      </c>
      <c r="BK611" s="146">
        <f>ROUND(I611*H611,2)</f>
        <v>0</v>
      </c>
      <c r="BL611" s="17" t="s">
        <v>90</v>
      </c>
      <c r="BM611" s="145" t="s">
        <v>605</v>
      </c>
    </row>
    <row r="612" spans="2:65" s="1" customFormat="1" ht="66.75" customHeight="1">
      <c r="B612" s="32"/>
      <c r="C612" s="133" t="s">
        <v>445</v>
      </c>
      <c r="D612" s="133" t="s">
        <v>158</v>
      </c>
      <c r="E612" s="134" t="s">
        <v>606</v>
      </c>
      <c r="F612" s="135" t="s">
        <v>607</v>
      </c>
      <c r="G612" s="136" t="s">
        <v>335</v>
      </c>
      <c r="H612" s="137">
        <v>1.21</v>
      </c>
      <c r="I612" s="138"/>
      <c r="J612" s="139">
        <f>ROUND(I612*H612,2)</f>
        <v>0</v>
      </c>
      <c r="K612" s="140"/>
      <c r="L612" s="32"/>
      <c r="M612" s="141" t="s">
        <v>1</v>
      </c>
      <c r="N612" s="142" t="s">
        <v>38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90</v>
      </c>
      <c r="AT612" s="145" t="s">
        <v>158</v>
      </c>
      <c r="AU612" s="145" t="s">
        <v>82</v>
      </c>
      <c r="AY612" s="17" t="s">
        <v>155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7" t="s">
        <v>80</v>
      </c>
      <c r="BK612" s="146">
        <f>ROUND(I612*H612,2)</f>
        <v>0</v>
      </c>
      <c r="BL612" s="17" t="s">
        <v>90</v>
      </c>
      <c r="BM612" s="145" t="s">
        <v>608</v>
      </c>
    </row>
    <row r="613" spans="2:65" s="13" customFormat="1" ht="10.199999999999999">
      <c r="B613" s="154"/>
      <c r="D613" s="148" t="s">
        <v>162</v>
      </c>
      <c r="E613" s="155" t="s">
        <v>1</v>
      </c>
      <c r="F613" s="156" t="s">
        <v>609</v>
      </c>
      <c r="H613" s="157">
        <v>1.21</v>
      </c>
      <c r="I613" s="158"/>
      <c r="L613" s="154"/>
      <c r="M613" s="159"/>
      <c r="T613" s="160"/>
      <c r="AT613" s="155" t="s">
        <v>162</v>
      </c>
      <c r="AU613" s="155" t="s">
        <v>82</v>
      </c>
      <c r="AV613" s="13" t="s">
        <v>82</v>
      </c>
      <c r="AW613" s="13" t="s">
        <v>30</v>
      </c>
      <c r="AX613" s="13" t="s">
        <v>73</v>
      </c>
      <c r="AY613" s="155" t="s">
        <v>155</v>
      </c>
    </row>
    <row r="614" spans="2:65" s="12" customFormat="1" ht="10.199999999999999">
      <c r="B614" s="147"/>
      <c r="D614" s="148" t="s">
        <v>162</v>
      </c>
      <c r="E614" s="149" t="s">
        <v>1</v>
      </c>
      <c r="F614" s="150" t="s">
        <v>610</v>
      </c>
      <c r="H614" s="149" t="s">
        <v>1</v>
      </c>
      <c r="I614" s="151"/>
      <c r="L614" s="147"/>
      <c r="M614" s="152"/>
      <c r="T614" s="153"/>
      <c r="AT614" s="149" t="s">
        <v>162</v>
      </c>
      <c r="AU614" s="149" t="s">
        <v>82</v>
      </c>
      <c r="AV614" s="12" t="s">
        <v>80</v>
      </c>
      <c r="AW614" s="12" t="s">
        <v>30</v>
      </c>
      <c r="AX614" s="12" t="s">
        <v>73</v>
      </c>
      <c r="AY614" s="149" t="s">
        <v>155</v>
      </c>
    </row>
    <row r="615" spans="2:65" s="14" customFormat="1" ht="10.199999999999999">
      <c r="B615" s="161"/>
      <c r="D615" s="148" t="s">
        <v>162</v>
      </c>
      <c r="E615" s="162" t="s">
        <v>1</v>
      </c>
      <c r="F615" s="163" t="s">
        <v>165</v>
      </c>
      <c r="H615" s="164">
        <v>1.21</v>
      </c>
      <c r="I615" s="165"/>
      <c r="L615" s="161"/>
      <c r="M615" s="166"/>
      <c r="T615" s="167"/>
      <c r="AT615" s="162" t="s">
        <v>162</v>
      </c>
      <c r="AU615" s="162" t="s">
        <v>82</v>
      </c>
      <c r="AV615" s="14" t="s">
        <v>90</v>
      </c>
      <c r="AW615" s="14" t="s">
        <v>30</v>
      </c>
      <c r="AX615" s="14" t="s">
        <v>80</v>
      </c>
      <c r="AY615" s="162" t="s">
        <v>155</v>
      </c>
    </row>
    <row r="616" spans="2:65" s="1" customFormat="1" ht="33" customHeight="1">
      <c r="B616" s="32"/>
      <c r="C616" s="133" t="s">
        <v>611</v>
      </c>
      <c r="D616" s="133" t="s">
        <v>158</v>
      </c>
      <c r="E616" s="134" t="s">
        <v>612</v>
      </c>
      <c r="F616" s="135" t="s">
        <v>613</v>
      </c>
      <c r="G616" s="136" t="s">
        <v>335</v>
      </c>
      <c r="H616" s="137">
        <v>1.7909999999999999</v>
      </c>
      <c r="I616" s="138"/>
      <c r="J616" s="139">
        <f>ROUND(I616*H616,2)</f>
        <v>0</v>
      </c>
      <c r="K616" s="140"/>
      <c r="L616" s="32"/>
      <c r="M616" s="141" t="s">
        <v>1</v>
      </c>
      <c r="N616" s="142" t="s">
        <v>38</v>
      </c>
      <c r="P616" s="143">
        <f>O616*H616</f>
        <v>0</v>
      </c>
      <c r="Q616" s="143">
        <v>0</v>
      </c>
      <c r="R616" s="143">
        <f>Q616*H616</f>
        <v>0</v>
      </c>
      <c r="S616" s="143">
        <v>0</v>
      </c>
      <c r="T616" s="144">
        <f>S616*H616</f>
        <v>0</v>
      </c>
      <c r="AR616" s="145" t="s">
        <v>90</v>
      </c>
      <c r="AT616" s="145" t="s">
        <v>158</v>
      </c>
      <c r="AU616" s="145" t="s">
        <v>82</v>
      </c>
      <c r="AY616" s="17" t="s">
        <v>155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7" t="s">
        <v>80</v>
      </c>
      <c r="BK616" s="146">
        <f>ROUND(I616*H616,2)</f>
        <v>0</v>
      </c>
      <c r="BL616" s="17" t="s">
        <v>90</v>
      </c>
      <c r="BM616" s="145" t="s">
        <v>614</v>
      </c>
    </row>
    <row r="617" spans="2:65" s="12" customFormat="1" ht="10.199999999999999">
      <c r="B617" s="147"/>
      <c r="D617" s="148" t="s">
        <v>162</v>
      </c>
      <c r="E617" s="149" t="s">
        <v>1</v>
      </c>
      <c r="F617" s="150" t="s">
        <v>615</v>
      </c>
      <c r="H617" s="149" t="s">
        <v>1</v>
      </c>
      <c r="I617" s="151"/>
      <c r="L617" s="147"/>
      <c r="M617" s="152"/>
      <c r="T617" s="153"/>
      <c r="AT617" s="149" t="s">
        <v>162</v>
      </c>
      <c r="AU617" s="149" t="s">
        <v>82</v>
      </c>
      <c r="AV617" s="12" t="s">
        <v>80</v>
      </c>
      <c r="AW617" s="12" t="s">
        <v>30</v>
      </c>
      <c r="AX617" s="12" t="s">
        <v>73</v>
      </c>
      <c r="AY617" s="149" t="s">
        <v>155</v>
      </c>
    </row>
    <row r="618" spans="2:65" s="13" customFormat="1" ht="10.199999999999999">
      <c r="B618" s="154"/>
      <c r="D618" s="148" t="s">
        <v>162</v>
      </c>
      <c r="E618" s="155" t="s">
        <v>1</v>
      </c>
      <c r="F618" s="156" t="s">
        <v>616</v>
      </c>
      <c r="H618" s="157">
        <v>0.44500000000000001</v>
      </c>
      <c r="I618" s="158"/>
      <c r="L618" s="154"/>
      <c r="M618" s="159"/>
      <c r="T618" s="160"/>
      <c r="AT618" s="155" t="s">
        <v>162</v>
      </c>
      <c r="AU618" s="155" t="s">
        <v>82</v>
      </c>
      <c r="AV618" s="13" t="s">
        <v>82</v>
      </c>
      <c r="AW618" s="13" t="s">
        <v>30</v>
      </c>
      <c r="AX618" s="13" t="s">
        <v>73</v>
      </c>
      <c r="AY618" s="155" t="s">
        <v>155</v>
      </c>
    </row>
    <row r="619" spans="2:65" s="13" customFormat="1" ht="10.199999999999999">
      <c r="B619" s="154"/>
      <c r="D619" s="148" t="s">
        <v>162</v>
      </c>
      <c r="E619" s="155" t="s">
        <v>1</v>
      </c>
      <c r="F619" s="156" t="s">
        <v>617</v>
      </c>
      <c r="H619" s="157">
        <v>0.41</v>
      </c>
      <c r="I619" s="158"/>
      <c r="L619" s="154"/>
      <c r="M619" s="159"/>
      <c r="T619" s="160"/>
      <c r="AT619" s="155" t="s">
        <v>162</v>
      </c>
      <c r="AU619" s="155" t="s">
        <v>82</v>
      </c>
      <c r="AV619" s="13" t="s">
        <v>82</v>
      </c>
      <c r="AW619" s="13" t="s">
        <v>30</v>
      </c>
      <c r="AX619" s="13" t="s">
        <v>73</v>
      </c>
      <c r="AY619" s="155" t="s">
        <v>155</v>
      </c>
    </row>
    <row r="620" spans="2:65" s="13" customFormat="1" ht="10.199999999999999">
      <c r="B620" s="154"/>
      <c r="D620" s="148" t="s">
        <v>162</v>
      </c>
      <c r="E620" s="155" t="s">
        <v>1</v>
      </c>
      <c r="F620" s="156" t="s">
        <v>618</v>
      </c>
      <c r="H620" s="157">
        <v>0.41</v>
      </c>
      <c r="I620" s="158"/>
      <c r="L620" s="154"/>
      <c r="M620" s="159"/>
      <c r="T620" s="160"/>
      <c r="AT620" s="155" t="s">
        <v>162</v>
      </c>
      <c r="AU620" s="155" t="s">
        <v>82</v>
      </c>
      <c r="AV620" s="13" t="s">
        <v>82</v>
      </c>
      <c r="AW620" s="13" t="s">
        <v>30</v>
      </c>
      <c r="AX620" s="13" t="s">
        <v>73</v>
      </c>
      <c r="AY620" s="155" t="s">
        <v>155</v>
      </c>
    </row>
    <row r="621" spans="2:65" s="13" customFormat="1" ht="10.199999999999999">
      <c r="B621" s="154"/>
      <c r="D621" s="148" t="s">
        <v>162</v>
      </c>
      <c r="E621" s="155" t="s">
        <v>1</v>
      </c>
      <c r="F621" s="156" t="s">
        <v>619</v>
      </c>
      <c r="H621" s="157">
        <v>0.52600000000000002</v>
      </c>
      <c r="I621" s="158"/>
      <c r="L621" s="154"/>
      <c r="M621" s="159"/>
      <c r="T621" s="160"/>
      <c r="AT621" s="155" t="s">
        <v>162</v>
      </c>
      <c r="AU621" s="155" t="s">
        <v>82</v>
      </c>
      <c r="AV621" s="13" t="s">
        <v>82</v>
      </c>
      <c r="AW621" s="13" t="s">
        <v>30</v>
      </c>
      <c r="AX621" s="13" t="s">
        <v>73</v>
      </c>
      <c r="AY621" s="155" t="s">
        <v>155</v>
      </c>
    </row>
    <row r="622" spans="2:65" s="14" customFormat="1" ht="10.199999999999999">
      <c r="B622" s="161"/>
      <c r="D622" s="148" t="s">
        <v>162</v>
      </c>
      <c r="E622" s="162" t="s">
        <v>1</v>
      </c>
      <c r="F622" s="163" t="s">
        <v>165</v>
      </c>
      <c r="H622" s="164">
        <v>1.7909999999999999</v>
      </c>
      <c r="I622" s="165"/>
      <c r="L622" s="161"/>
      <c r="M622" s="166"/>
      <c r="T622" s="167"/>
      <c r="AT622" s="162" t="s">
        <v>162</v>
      </c>
      <c r="AU622" s="162" t="s">
        <v>82</v>
      </c>
      <c r="AV622" s="14" t="s">
        <v>90</v>
      </c>
      <c r="AW622" s="14" t="s">
        <v>30</v>
      </c>
      <c r="AX622" s="14" t="s">
        <v>80</v>
      </c>
      <c r="AY622" s="162" t="s">
        <v>155</v>
      </c>
    </row>
    <row r="623" spans="2:65" s="1" customFormat="1" ht="21.75" customHeight="1">
      <c r="B623" s="32"/>
      <c r="C623" s="175" t="s">
        <v>448</v>
      </c>
      <c r="D623" s="175" t="s">
        <v>260</v>
      </c>
      <c r="E623" s="176" t="s">
        <v>620</v>
      </c>
      <c r="F623" s="177" t="s">
        <v>621</v>
      </c>
      <c r="G623" s="178" t="s">
        <v>335</v>
      </c>
      <c r="H623" s="179">
        <v>1.9690000000000001</v>
      </c>
      <c r="I623" s="180"/>
      <c r="J623" s="181">
        <f>ROUND(I623*H623,2)</f>
        <v>0</v>
      </c>
      <c r="K623" s="182"/>
      <c r="L623" s="183"/>
      <c r="M623" s="184" t="s">
        <v>1</v>
      </c>
      <c r="N623" s="185" t="s">
        <v>38</v>
      </c>
      <c r="P623" s="143">
        <f>O623*H623</f>
        <v>0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198</v>
      </c>
      <c r="AT623" s="145" t="s">
        <v>260</v>
      </c>
      <c r="AU623" s="145" t="s">
        <v>82</v>
      </c>
      <c r="AY623" s="17" t="s">
        <v>155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7" t="s">
        <v>80</v>
      </c>
      <c r="BK623" s="146">
        <f>ROUND(I623*H623,2)</f>
        <v>0</v>
      </c>
      <c r="BL623" s="17" t="s">
        <v>90</v>
      </c>
      <c r="BM623" s="145" t="s">
        <v>622</v>
      </c>
    </row>
    <row r="624" spans="2:65" s="12" customFormat="1" ht="10.199999999999999">
      <c r="B624" s="147"/>
      <c r="D624" s="148" t="s">
        <v>162</v>
      </c>
      <c r="E624" s="149" t="s">
        <v>1</v>
      </c>
      <c r="F624" s="150" t="s">
        <v>264</v>
      </c>
      <c r="H624" s="149" t="s">
        <v>1</v>
      </c>
      <c r="I624" s="151"/>
      <c r="L624" s="147"/>
      <c r="M624" s="152"/>
      <c r="T624" s="153"/>
      <c r="AT624" s="149" t="s">
        <v>162</v>
      </c>
      <c r="AU624" s="149" t="s">
        <v>82</v>
      </c>
      <c r="AV624" s="12" t="s">
        <v>80</v>
      </c>
      <c r="AW624" s="12" t="s">
        <v>30</v>
      </c>
      <c r="AX624" s="12" t="s">
        <v>73</v>
      </c>
      <c r="AY624" s="149" t="s">
        <v>155</v>
      </c>
    </row>
    <row r="625" spans="2:65" s="13" customFormat="1" ht="10.199999999999999">
      <c r="B625" s="154"/>
      <c r="D625" s="148" t="s">
        <v>162</v>
      </c>
      <c r="E625" s="155" t="s">
        <v>1</v>
      </c>
      <c r="F625" s="156" t="s">
        <v>623</v>
      </c>
      <c r="H625" s="157">
        <v>1.9690000000000001</v>
      </c>
      <c r="I625" s="158"/>
      <c r="L625" s="154"/>
      <c r="M625" s="159"/>
      <c r="T625" s="160"/>
      <c r="AT625" s="155" t="s">
        <v>162</v>
      </c>
      <c r="AU625" s="155" t="s">
        <v>82</v>
      </c>
      <c r="AV625" s="13" t="s">
        <v>82</v>
      </c>
      <c r="AW625" s="13" t="s">
        <v>30</v>
      </c>
      <c r="AX625" s="13" t="s">
        <v>73</v>
      </c>
      <c r="AY625" s="155" t="s">
        <v>155</v>
      </c>
    </row>
    <row r="626" spans="2:65" s="14" customFormat="1" ht="10.199999999999999">
      <c r="B626" s="161"/>
      <c r="D626" s="148" t="s">
        <v>162</v>
      </c>
      <c r="E626" s="162" t="s">
        <v>1</v>
      </c>
      <c r="F626" s="163" t="s">
        <v>165</v>
      </c>
      <c r="H626" s="164">
        <v>1.9690000000000001</v>
      </c>
      <c r="I626" s="165"/>
      <c r="L626" s="161"/>
      <c r="M626" s="166"/>
      <c r="T626" s="167"/>
      <c r="AT626" s="162" t="s">
        <v>162</v>
      </c>
      <c r="AU626" s="162" t="s">
        <v>82</v>
      </c>
      <c r="AV626" s="14" t="s">
        <v>90</v>
      </c>
      <c r="AW626" s="14" t="s">
        <v>30</v>
      </c>
      <c r="AX626" s="14" t="s">
        <v>80</v>
      </c>
      <c r="AY626" s="162" t="s">
        <v>155</v>
      </c>
    </row>
    <row r="627" spans="2:65" s="1" customFormat="1" ht="24.15" customHeight="1">
      <c r="B627" s="32"/>
      <c r="C627" s="133" t="s">
        <v>624</v>
      </c>
      <c r="D627" s="133" t="s">
        <v>158</v>
      </c>
      <c r="E627" s="134" t="s">
        <v>625</v>
      </c>
      <c r="F627" s="135" t="s">
        <v>626</v>
      </c>
      <c r="G627" s="136" t="s">
        <v>335</v>
      </c>
      <c r="H627" s="137">
        <v>1.31</v>
      </c>
      <c r="I627" s="138"/>
      <c r="J627" s="139">
        <f>ROUND(I627*H627,2)</f>
        <v>0</v>
      </c>
      <c r="K627" s="140"/>
      <c r="L627" s="32"/>
      <c r="M627" s="141" t="s">
        <v>1</v>
      </c>
      <c r="N627" s="142" t="s">
        <v>38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90</v>
      </c>
      <c r="AT627" s="145" t="s">
        <v>158</v>
      </c>
      <c r="AU627" s="145" t="s">
        <v>82</v>
      </c>
      <c r="AY627" s="17" t="s">
        <v>155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7" t="s">
        <v>80</v>
      </c>
      <c r="BK627" s="146">
        <f>ROUND(I627*H627,2)</f>
        <v>0</v>
      </c>
      <c r="BL627" s="17" t="s">
        <v>90</v>
      </c>
      <c r="BM627" s="145" t="s">
        <v>627</v>
      </c>
    </row>
    <row r="628" spans="2:65" s="13" customFormat="1" ht="10.199999999999999">
      <c r="B628" s="154"/>
      <c r="D628" s="148" t="s">
        <v>162</v>
      </c>
      <c r="E628" s="155" t="s">
        <v>1</v>
      </c>
      <c r="F628" s="156" t="s">
        <v>628</v>
      </c>
      <c r="H628" s="157">
        <v>0.64500000000000002</v>
      </c>
      <c r="I628" s="158"/>
      <c r="L628" s="154"/>
      <c r="M628" s="159"/>
      <c r="T628" s="160"/>
      <c r="AT628" s="155" t="s">
        <v>162</v>
      </c>
      <c r="AU628" s="155" t="s">
        <v>82</v>
      </c>
      <c r="AV628" s="13" t="s">
        <v>82</v>
      </c>
      <c r="AW628" s="13" t="s">
        <v>30</v>
      </c>
      <c r="AX628" s="13" t="s">
        <v>73</v>
      </c>
      <c r="AY628" s="155" t="s">
        <v>155</v>
      </c>
    </row>
    <row r="629" spans="2:65" s="13" customFormat="1" ht="10.199999999999999">
      <c r="B629" s="154"/>
      <c r="D629" s="148" t="s">
        <v>162</v>
      </c>
      <c r="E629" s="155" t="s">
        <v>1</v>
      </c>
      <c r="F629" s="156" t="s">
        <v>629</v>
      </c>
      <c r="H629" s="157">
        <v>0.66500000000000004</v>
      </c>
      <c r="I629" s="158"/>
      <c r="L629" s="154"/>
      <c r="M629" s="159"/>
      <c r="T629" s="160"/>
      <c r="AT629" s="155" t="s">
        <v>162</v>
      </c>
      <c r="AU629" s="155" t="s">
        <v>82</v>
      </c>
      <c r="AV629" s="13" t="s">
        <v>82</v>
      </c>
      <c r="AW629" s="13" t="s">
        <v>30</v>
      </c>
      <c r="AX629" s="13" t="s">
        <v>73</v>
      </c>
      <c r="AY629" s="155" t="s">
        <v>155</v>
      </c>
    </row>
    <row r="630" spans="2:65" s="12" customFormat="1" ht="20.399999999999999">
      <c r="B630" s="147"/>
      <c r="D630" s="148" t="s">
        <v>162</v>
      </c>
      <c r="E630" s="149" t="s">
        <v>1</v>
      </c>
      <c r="F630" s="150" t="s">
        <v>630</v>
      </c>
      <c r="H630" s="149" t="s">
        <v>1</v>
      </c>
      <c r="I630" s="151"/>
      <c r="L630" s="147"/>
      <c r="M630" s="152"/>
      <c r="T630" s="153"/>
      <c r="AT630" s="149" t="s">
        <v>162</v>
      </c>
      <c r="AU630" s="149" t="s">
        <v>82</v>
      </c>
      <c r="AV630" s="12" t="s">
        <v>80</v>
      </c>
      <c r="AW630" s="12" t="s">
        <v>30</v>
      </c>
      <c r="AX630" s="12" t="s">
        <v>73</v>
      </c>
      <c r="AY630" s="149" t="s">
        <v>155</v>
      </c>
    </row>
    <row r="631" spans="2:65" s="14" customFormat="1" ht="10.199999999999999">
      <c r="B631" s="161"/>
      <c r="D631" s="148" t="s">
        <v>162</v>
      </c>
      <c r="E631" s="162" t="s">
        <v>1</v>
      </c>
      <c r="F631" s="163" t="s">
        <v>165</v>
      </c>
      <c r="H631" s="164">
        <v>1.31</v>
      </c>
      <c r="I631" s="165"/>
      <c r="L631" s="161"/>
      <c r="M631" s="166"/>
      <c r="T631" s="167"/>
      <c r="AT631" s="162" t="s">
        <v>162</v>
      </c>
      <c r="AU631" s="162" t="s">
        <v>82</v>
      </c>
      <c r="AV631" s="14" t="s">
        <v>90</v>
      </c>
      <c r="AW631" s="14" t="s">
        <v>30</v>
      </c>
      <c r="AX631" s="14" t="s">
        <v>80</v>
      </c>
      <c r="AY631" s="162" t="s">
        <v>155</v>
      </c>
    </row>
    <row r="632" spans="2:65" s="1" customFormat="1" ht="21.75" customHeight="1">
      <c r="B632" s="32"/>
      <c r="C632" s="175" t="s">
        <v>453</v>
      </c>
      <c r="D632" s="175" t="s">
        <v>260</v>
      </c>
      <c r="E632" s="176" t="s">
        <v>631</v>
      </c>
      <c r="F632" s="177" t="s">
        <v>632</v>
      </c>
      <c r="G632" s="178" t="s">
        <v>335</v>
      </c>
      <c r="H632" s="179">
        <v>1.43</v>
      </c>
      <c r="I632" s="180"/>
      <c r="J632" s="181">
        <f>ROUND(I632*H632,2)</f>
        <v>0</v>
      </c>
      <c r="K632" s="182"/>
      <c r="L632" s="183"/>
      <c r="M632" s="184" t="s">
        <v>1</v>
      </c>
      <c r="N632" s="185" t="s">
        <v>38</v>
      </c>
      <c r="P632" s="143">
        <f>O632*H632</f>
        <v>0</v>
      </c>
      <c r="Q632" s="143">
        <v>0</v>
      </c>
      <c r="R632" s="143">
        <f>Q632*H632</f>
        <v>0</v>
      </c>
      <c r="S632" s="143">
        <v>0</v>
      </c>
      <c r="T632" s="144">
        <f>S632*H632</f>
        <v>0</v>
      </c>
      <c r="AR632" s="145" t="s">
        <v>198</v>
      </c>
      <c r="AT632" s="145" t="s">
        <v>260</v>
      </c>
      <c r="AU632" s="145" t="s">
        <v>82</v>
      </c>
      <c r="AY632" s="17" t="s">
        <v>155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7" t="s">
        <v>80</v>
      </c>
      <c r="BK632" s="146">
        <f>ROUND(I632*H632,2)</f>
        <v>0</v>
      </c>
      <c r="BL632" s="17" t="s">
        <v>90</v>
      </c>
      <c r="BM632" s="145" t="s">
        <v>633</v>
      </c>
    </row>
    <row r="633" spans="2:65" s="12" customFormat="1" ht="10.199999999999999">
      <c r="B633" s="147"/>
      <c r="D633" s="148" t="s">
        <v>162</v>
      </c>
      <c r="E633" s="149" t="s">
        <v>1</v>
      </c>
      <c r="F633" s="150" t="s">
        <v>634</v>
      </c>
      <c r="H633" s="149" t="s">
        <v>1</v>
      </c>
      <c r="I633" s="151"/>
      <c r="L633" s="147"/>
      <c r="M633" s="152"/>
      <c r="T633" s="153"/>
      <c r="AT633" s="149" t="s">
        <v>162</v>
      </c>
      <c r="AU633" s="149" t="s">
        <v>82</v>
      </c>
      <c r="AV633" s="12" t="s">
        <v>80</v>
      </c>
      <c r="AW633" s="12" t="s">
        <v>30</v>
      </c>
      <c r="AX633" s="12" t="s">
        <v>73</v>
      </c>
      <c r="AY633" s="149" t="s">
        <v>155</v>
      </c>
    </row>
    <row r="634" spans="2:65" s="13" customFormat="1" ht="10.199999999999999">
      <c r="B634" s="154"/>
      <c r="D634" s="148" t="s">
        <v>162</v>
      </c>
      <c r="E634" s="155" t="s">
        <v>1</v>
      </c>
      <c r="F634" s="156" t="s">
        <v>635</v>
      </c>
      <c r="H634" s="157">
        <v>1.43</v>
      </c>
      <c r="I634" s="158"/>
      <c r="L634" s="154"/>
      <c r="M634" s="159"/>
      <c r="T634" s="160"/>
      <c r="AT634" s="155" t="s">
        <v>162</v>
      </c>
      <c r="AU634" s="155" t="s">
        <v>82</v>
      </c>
      <c r="AV634" s="13" t="s">
        <v>82</v>
      </c>
      <c r="AW634" s="13" t="s">
        <v>30</v>
      </c>
      <c r="AX634" s="13" t="s">
        <v>73</v>
      </c>
      <c r="AY634" s="155" t="s">
        <v>155</v>
      </c>
    </row>
    <row r="635" spans="2:65" s="14" customFormat="1" ht="10.199999999999999">
      <c r="B635" s="161"/>
      <c r="D635" s="148" t="s">
        <v>162</v>
      </c>
      <c r="E635" s="162" t="s">
        <v>1</v>
      </c>
      <c r="F635" s="163" t="s">
        <v>165</v>
      </c>
      <c r="H635" s="164">
        <v>1.43</v>
      </c>
      <c r="I635" s="165"/>
      <c r="L635" s="161"/>
      <c r="M635" s="166"/>
      <c r="T635" s="167"/>
      <c r="AT635" s="162" t="s">
        <v>162</v>
      </c>
      <c r="AU635" s="162" t="s">
        <v>82</v>
      </c>
      <c r="AV635" s="14" t="s">
        <v>90</v>
      </c>
      <c r="AW635" s="14" t="s">
        <v>30</v>
      </c>
      <c r="AX635" s="14" t="s">
        <v>80</v>
      </c>
      <c r="AY635" s="162" t="s">
        <v>155</v>
      </c>
    </row>
    <row r="636" spans="2:65" s="1" customFormat="1" ht="21.75" customHeight="1">
      <c r="B636" s="32"/>
      <c r="C636" s="133" t="s">
        <v>636</v>
      </c>
      <c r="D636" s="133" t="s">
        <v>158</v>
      </c>
      <c r="E636" s="134" t="s">
        <v>637</v>
      </c>
      <c r="F636" s="135" t="s">
        <v>638</v>
      </c>
      <c r="G636" s="136" t="s">
        <v>393</v>
      </c>
      <c r="H636" s="137">
        <v>1</v>
      </c>
      <c r="I636" s="138"/>
      <c r="J636" s="139">
        <f>ROUND(I636*H636,2)</f>
        <v>0</v>
      </c>
      <c r="K636" s="140"/>
      <c r="L636" s="32"/>
      <c r="M636" s="141" t="s">
        <v>1</v>
      </c>
      <c r="N636" s="142" t="s">
        <v>38</v>
      </c>
      <c r="P636" s="143">
        <f>O636*H636</f>
        <v>0</v>
      </c>
      <c r="Q636" s="143">
        <v>0</v>
      </c>
      <c r="R636" s="143">
        <f>Q636*H636</f>
        <v>0</v>
      </c>
      <c r="S636" s="143">
        <v>0</v>
      </c>
      <c r="T636" s="144">
        <f>S636*H636</f>
        <v>0</v>
      </c>
      <c r="AR636" s="145" t="s">
        <v>90</v>
      </c>
      <c r="AT636" s="145" t="s">
        <v>158</v>
      </c>
      <c r="AU636" s="145" t="s">
        <v>82</v>
      </c>
      <c r="AY636" s="17" t="s">
        <v>155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7" t="s">
        <v>80</v>
      </c>
      <c r="BK636" s="146">
        <f>ROUND(I636*H636,2)</f>
        <v>0</v>
      </c>
      <c r="BL636" s="17" t="s">
        <v>90</v>
      </c>
      <c r="BM636" s="145" t="s">
        <v>639</v>
      </c>
    </row>
    <row r="637" spans="2:65" s="1" customFormat="1" ht="24.15" customHeight="1">
      <c r="B637" s="32"/>
      <c r="C637" s="133" t="s">
        <v>458</v>
      </c>
      <c r="D637" s="133" t="s">
        <v>158</v>
      </c>
      <c r="E637" s="134" t="s">
        <v>640</v>
      </c>
      <c r="F637" s="135" t="s">
        <v>641</v>
      </c>
      <c r="G637" s="136" t="s">
        <v>161</v>
      </c>
      <c r="H637" s="137">
        <v>18.542000000000002</v>
      </c>
      <c r="I637" s="138"/>
      <c r="J637" s="139">
        <f>ROUND(I637*H637,2)</f>
        <v>0</v>
      </c>
      <c r="K637" s="140"/>
      <c r="L637" s="32"/>
      <c r="M637" s="141" t="s">
        <v>1</v>
      </c>
      <c r="N637" s="142" t="s">
        <v>38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90</v>
      </c>
      <c r="AT637" s="145" t="s">
        <v>158</v>
      </c>
      <c r="AU637" s="145" t="s">
        <v>82</v>
      </c>
      <c r="AY637" s="17" t="s">
        <v>155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7" t="s">
        <v>80</v>
      </c>
      <c r="BK637" s="146">
        <f>ROUND(I637*H637,2)</f>
        <v>0</v>
      </c>
      <c r="BL637" s="17" t="s">
        <v>90</v>
      </c>
      <c r="BM637" s="145" t="s">
        <v>642</v>
      </c>
    </row>
    <row r="638" spans="2:65" s="12" customFormat="1" ht="10.199999999999999">
      <c r="B638" s="147"/>
      <c r="D638" s="148" t="s">
        <v>162</v>
      </c>
      <c r="E638" s="149" t="s">
        <v>1</v>
      </c>
      <c r="F638" s="150" t="s">
        <v>643</v>
      </c>
      <c r="H638" s="149" t="s">
        <v>1</v>
      </c>
      <c r="I638" s="151"/>
      <c r="L638" s="147"/>
      <c r="M638" s="152"/>
      <c r="T638" s="153"/>
      <c r="AT638" s="149" t="s">
        <v>162</v>
      </c>
      <c r="AU638" s="149" t="s">
        <v>82</v>
      </c>
      <c r="AV638" s="12" t="s">
        <v>80</v>
      </c>
      <c r="AW638" s="12" t="s">
        <v>30</v>
      </c>
      <c r="AX638" s="12" t="s">
        <v>73</v>
      </c>
      <c r="AY638" s="149" t="s">
        <v>155</v>
      </c>
    </row>
    <row r="639" spans="2:65" s="13" customFormat="1" ht="10.199999999999999">
      <c r="B639" s="154"/>
      <c r="D639" s="148" t="s">
        <v>162</v>
      </c>
      <c r="E639" s="155" t="s">
        <v>1</v>
      </c>
      <c r="F639" s="156" t="s">
        <v>644</v>
      </c>
      <c r="H639" s="157">
        <v>0.65</v>
      </c>
      <c r="I639" s="158"/>
      <c r="L639" s="154"/>
      <c r="M639" s="159"/>
      <c r="T639" s="160"/>
      <c r="AT639" s="155" t="s">
        <v>162</v>
      </c>
      <c r="AU639" s="155" t="s">
        <v>82</v>
      </c>
      <c r="AV639" s="13" t="s">
        <v>82</v>
      </c>
      <c r="AW639" s="13" t="s">
        <v>30</v>
      </c>
      <c r="AX639" s="13" t="s">
        <v>73</v>
      </c>
      <c r="AY639" s="155" t="s">
        <v>155</v>
      </c>
    </row>
    <row r="640" spans="2:65" s="13" customFormat="1" ht="10.199999999999999">
      <c r="B640" s="154"/>
      <c r="D640" s="148" t="s">
        <v>162</v>
      </c>
      <c r="E640" s="155" t="s">
        <v>1</v>
      </c>
      <c r="F640" s="156" t="s">
        <v>645</v>
      </c>
      <c r="H640" s="157">
        <v>1.65</v>
      </c>
      <c r="I640" s="158"/>
      <c r="L640" s="154"/>
      <c r="M640" s="159"/>
      <c r="T640" s="160"/>
      <c r="AT640" s="155" t="s">
        <v>162</v>
      </c>
      <c r="AU640" s="155" t="s">
        <v>82</v>
      </c>
      <c r="AV640" s="13" t="s">
        <v>82</v>
      </c>
      <c r="AW640" s="13" t="s">
        <v>30</v>
      </c>
      <c r="AX640" s="13" t="s">
        <v>73</v>
      </c>
      <c r="AY640" s="155" t="s">
        <v>155</v>
      </c>
    </row>
    <row r="641" spans="2:65" s="13" customFormat="1" ht="10.199999999999999">
      <c r="B641" s="154"/>
      <c r="D641" s="148" t="s">
        <v>162</v>
      </c>
      <c r="E641" s="155" t="s">
        <v>1</v>
      </c>
      <c r="F641" s="156" t="s">
        <v>646</v>
      </c>
      <c r="H641" s="157">
        <v>0.5</v>
      </c>
      <c r="I641" s="158"/>
      <c r="L641" s="154"/>
      <c r="M641" s="159"/>
      <c r="T641" s="160"/>
      <c r="AT641" s="155" t="s">
        <v>162</v>
      </c>
      <c r="AU641" s="155" t="s">
        <v>82</v>
      </c>
      <c r="AV641" s="13" t="s">
        <v>82</v>
      </c>
      <c r="AW641" s="13" t="s">
        <v>30</v>
      </c>
      <c r="AX641" s="13" t="s">
        <v>73</v>
      </c>
      <c r="AY641" s="155" t="s">
        <v>155</v>
      </c>
    </row>
    <row r="642" spans="2:65" s="15" customFormat="1" ht="10.199999999999999">
      <c r="B642" s="168"/>
      <c r="D642" s="148" t="s">
        <v>162</v>
      </c>
      <c r="E642" s="169" t="s">
        <v>1</v>
      </c>
      <c r="F642" s="170" t="s">
        <v>170</v>
      </c>
      <c r="H642" s="171">
        <v>2.8</v>
      </c>
      <c r="I642" s="172"/>
      <c r="L642" s="168"/>
      <c r="M642" s="173"/>
      <c r="T642" s="174"/>
      <c r="AT642" s="169" t="s">
        <v>162</v>
      </c>
      <c r="AU642" s="169" t="s">
        <v>82</v>
      </c>
      <c r="AV642" s="15" t="s">
        <v>87</v>
      </c>
      <c r="AW642" s="15" t="s">
        <v>30</v>
      </c>
      <c r="AX642" s="15" t="s">
        <v>73</v>
      </c>
      <c r="AY642" s="169" t="s">
        <v>155</v>
      </c>
    </row>
    <row r="643" spans="2:65" s="12" customFormat="1" ht="10.199999999999999">
      <c r="B643" s="147"/>
      <c r="D643" s="148" t="s">
        <v>162</v>
      </c>
      <c r="E643" s="149" t="s">
        <v>1</v>
      </c>
      <c r="F643" s="150" t="s">
        <v>647</v>
      </c>
      <c r="H643" s="149" t="s">
        <v>1</v>
      </c>
      <c r="I643" s="151"/>
      <c r="L643" s="147"/>
      <c r="M643" s="152"/>
      <c r="T643" s="153"/>
      <c r="AT643" s="149" t="s">
        <v>162</v>
      </c>
      <c r="AU643" s="149" t="s">
        <v>82</v>
      </c>
      <c r="AV643" s="12" t="s">
        <v>80</v>
      </c>
      <c r="AW643" s="12" t="s">
        <v>30</v>
      </c>
      <c r="AX643" s="12" t="s">
        <v>73</v>
      </c>
      <c r="AY643" s="149" t="s">
        <v>155</v>
      </c>
    </row>
    <row r="644" spans="2:65" s="13" customFormat="1" ht="10.199999999999999">
      <c r="B644" s="154"/>
      <c r="D644" s="148" t="s">
        <v>162</v>
      </c>
      <c r="E644" s="155" t="s">
        <v>1</v>
      </c>
      <c r="F644" s="156" t="s">
        <v>648</v>
      </c>
      <c r="H644" s="157">
        <v>1.8</v>
      </c>
      <c r="I644" s="158"/>
      <c r="L644" s="154"/>
      <c r="M644" s="159"/>
      <c r="T644" s="160"/>
      <c r="AT644" s="155" t="s">
        <v>162</v>
      </c>
      <c r="AU644" s="155" t="s">
        <v>82</v>
      </c>
      <c r="AV644" s="13" t="s">
        <v>82</v>
      </c>
      <c r="AW644" s="13" t="s">
        <v>30</v>
      </c>
      <c r="AX644" s="13" t="s">
        <v>73</v>
      </c>
      <c r="AY644" s="155" t="s">
        <v>155</v>
      </c>
    </row>
    <row r="645" spans="2:65" s="13" customFormat="1" ht="10.199999999999999">
      <c r="B645" s="154"/>
      <c r="D645" s="148" t="s">
        <v>162</v>
      </c>
      <c r="E645" s="155" t="s">
        <v>1</v>
      </c>
      <c r="F645" s="156" t="s">
        <v>649</v>
      </c>
      <c r="H645" s="157">
        <v>1.3</v>
      </c>
      <c r="I645" s="158"/>
      <c r="L645" s="154"/>
      <c r="M645" s="159"/>
      <c r="T645" s="160"/>
      <c r="AT645" s="155" t="s">
        <v>162</v>
      </c>
      <c r="AU645" s="155" t="s">
        <v>82</v>
      </c>
      <c r="AV645" s="13" t="s">
        <v>82</v>
      </c>
      <c r="AW645" s="13" t="s">
        <v>30</v>
      </c>
      <c r="AX645" s="13" t="s">
        <v>73</v>
      </c>
      <c r="AY645" s="155" t="s">
        <v>155</v>
      </c>
    </row>
    <row r="646" spans="2:65" s="15" customFormat="1" ht="10.199999999999999">
      <c r="B646" s="168"/>
      <c r="D646" s="148" t="s">
        <v>162</v>
      </c>
      <c r="E646" s="169" t="s">
        <v>1</v>
      </c>
      <c r="F646" s="170" t="s">
        <v>170</v>
      </c>
      <c r="H646" s="171">
        <v>3.1</v>
      </c>
      <c r="I646" s="172"/>
      <c r="L646" s="168"/>
      <c r="M646" s="173"/>
      <c r="T646" s="174"/>
      <c r="AT646" s="169" t="s">
        <v>162</v>
      </c>
      <c r="AU646" s="169" t="s">
        <v>82</v>
      </c>
      <c r="AV646" s="15" t="s">
        <v>87</v>
      </c>
      <c r="AW646" s="15" t="s">
        <v>30</v>
      </c>
      <c r="AX646" s="15" t="s">
        <v>73</v>
      </c>
      <c r="AY646" s="169" t="s">
        <v>155</v>
      </c>
    </row>
    <row r="647" spans="2:65" s="13" customFormat="1" ht="10.199999999999999">
      <c r="B647" s="154"/>
      <c r="D647" s="148" t="s">
        <v>162</v>
      </c>
      <c r="E647" s="155" t="s">
        <v>1</v>
      </c>
      <c r="F647" s="156" t="s">
        <v>650</v>
      </c>
      <c r="H647" s="157">
        <v>8.5860000000000003</v>
      </c>
      <c r="I647" s="158"/>
      <c r="L647" s="154"/>
      <c r="M647" s="159"/>
      <c r="T647" s="160"/>
      <c r="AT647" s="155" t="s">
        <v>162</v>
      </c>
      <c r="AU647" s="155" t="s">
        <v>82</v>
      </c>
      <c r="AV647" s="13" t="s">
        <v>82</v>
      </c>
      <c r="AW647" s="13" t="s">
        <v>30</v>
      </c>
      <c r="AX647" s="13" t="s">
        <v>73</v>
      </c>
      <c r="AY647" s="155" t="s">
        <v>155</v>
      </c>
    </row>
    <row r="648" spans="2:65" s="13" customFormat="1" ht="10.199999999999999">
      <c r="B648" s="154"/>
      <c r="D648" s="148" t="s">
        <v>162</v>
      </c>
      <c r="E648" s="155" t="s">
        <v>1</v>
      </c>
      <c r="F648" s="156" t="s">
        <v>651</v>
      </c>
      <c r="H648" s="157">
        <v>0.36</v>
      </c>
      <c r="I648" s="158"/>
      <c r="L648" s="154"/>
      <c r="M648" s="159"/>
      <c r="T648" s="160"/>
      <c r="AT648" s="155" t="s">
        <v>162</v>
      </c>
      <c r="AU648" s="155" t="s">
        <v>82</v>
      </c>
      <c r="AV648" s="13" t="s">
        <v>82</v>
      </c>
      <c r="AW648" s="13" t="s">
        <v>30</v>
      </c>
      <c r="AX648" s="13" t="s">
        <v>73</v>
      </c>
      <c r="AY648" s="155" t="s">
        <v>155</v>
      </c>
    </row>
    <row r="649" spans="2:65" s="13" customFormat="1" ht="10.199999999999999">
      <c r="B649" s="154"/>
      <c r="D649" s="148" t="s">
        <v>162</v>
      </c>
      <c r="E649" s="155" t="s">
        <v>1</v>
      </c>
      <c r="F649" s="156" t="s">
        <v>652</v>
      </c>
      <c r="H649" s="157">
        <v>3.6960000000000002</v>
      </c>
      <c r="I649" s="158"/>
      <c r="L649" s="154"/>
      <c r="M649" s="159"/>
      <c r="T649" s="160"/>
      <c r="AT649" s="155" t="s">
        <v>162</v>
      </c>
      <c r="AU649" s="155" t="s">
        <v>82</v>
      </c>
      <c r="AV649" s="13" t="s">
        <v>82</v>
      </c>
      <c r="AW649" s="13" t="s">
        <v>30</v>
      </c>
      <c r="AX649" s="13" t="s">
        <v>73</v>
      </c>
      <c r="AY649" s="155" t="s">
        <v>155</v>
      </c>
    </row>
    <row r="650" spans="2:65" s="14" customFormat="1" ht="10.199999999999999">
      <c r="B650" s="161"/>
      <c r="D650" s="148" t="s">
        <v>162</v>
      </c>
      <c r="E650" s="162" t="s">
        <v>1</v>
      </c>
      <c r="F650" s="163" t="s">
        <v>165</v>
      </c>
      <c r="H650" s="164">
        <v>18.542000000000002</v>
      </c>
      <c r="I650" s="165"/>
      <c r="L650" s="161"/>
      <c r="M650" s="166"/>
      <c r="T650" s="167"/>
      <c r="AT650" s="162" t="s">
        <v>162</v>
      </c>
      <c r="AU650" s="162" t="s">
        <v>82</v>
      </c>
      <c r="AV650" s="14" t="s">
        <v>90</v>
      </c>
      <c r="AW650" s="14" t="s">
        <v>30</v>
      </c>
      <c r="AX650" s="14" t="s">
        <v>80</v>
      </c>
      <c r="AY650" s="162" t="s">
        <v>155</v>
      </c>
    </row>
    <row r="651" spans="2:65" s="1" customFormat="1" ht="24.15" customHeight="1">
      <c r="B651" s="32"/>
      <c r="C651" s="133" t="s">
        <v>653</v>
      </c>
      <c r="D651" s="133" t="s">
        <v>158</v>
      </c>
      <c r="E651" s="134" t="s">
        <v>654</v>
      </c>
      <c r="F651" s="135" t="s">
        <v>655</v>
      </c>
      <c r="G651" s="136" t="s">
        <v>213</v>
      </c>
      <c r="H651" s="137">
        <v>59.896000000000001</v>
      </c>
      <c r="I651" s="138"/>
      <c r="J651" s="139">
        <f>ROUND(I651*H651,2)</f>
        <v>0</v>
      </c>
      <c r="K651" s="140"/>
      <c r="L651" s="32"/>
      <c r="M651" s="141" t="s">
        <v>1</v>
      </c>
      <c r="N651" s="142" t="s">
        <v>38</v>
      </c>
      <c r="P651" s="143">
        <f>O651*H651</f>
        <v>0</v>
      </c>
      <c r="Q651" s="143">
        <v>0</v>
      </c>
      <c r="R651" s="143">
        <f>Q651*H651</f>
        <v>0</v>
      </c>
      <c r="S651" s="143">
        <v>0</v>
      </c>
      <c r="T651" s="144">
        <f>S651*H651</f>
        <v>0</v>
      </c>
      <c r="AR651" s="145" t="s">
        <v>90</v>
      </c>
      <c r="AT651" s="145" t="s">
        <v>158</v>
      </c>
      <c r="AU651" s="145" t="s">
        <v>82</v>
      </c>
      <c r="AY651" s="17" t="s">
        <v>155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7" t="s">
        <v>80</v>
      </c>
      <c r="BK651" s="146">
        <f>ROUND(I651*H651,2)</f>
        <v>0</v>
      </c>
      <c r="BL651" s="17" t="s">
        <v>90</v>
      </c>
      <c r="BM651" s="145" t="s">
        <v>656</v>
      </c>
    </row>
    <row r="652" spans="2:65" s="13" customFormat="1" ht="10.199999999999999">
      <c r="B652" s="154"/>
      <c r="D652" s="148" t="s">
        <v>162</v>
      </c>
      <c r="E652" s="155" t="s">
        <v>1</v>
      </c>
      <c r="F652" s="156" t="s">
        <v>657</v>
      </c>
      <c r="H652" s="157">
        <v>6.4</v>
      </c>
      <c r="I652" s="158"/>
      <c r="L652" s="154"/>
      <c r="M652" s="159"/>
      <c r="T652" s="160"/>
      <c r="AT652" s="155" t="s">
        <v>162</v>
      </c>
      <c r="AU652" s="155" t="s">
        <v>82</v>
      </c>
      <c r="AV652" s="13" t="s">
        <v>82</v>
      </c>
      <c r="AW652" s="13" t="s">
        <v>30</v>
      </c>
      <c r="AX652" s="13" t="s">
        <v>73</v>
      </c>
      <c r="AY652" s="155" t="s">
        <v>155</v>
      </c>
    </row>
    <row r="653" spans="2:65" s="13" customFormat="1" ht="10.199999999999999">
      <c r="B653" s="154"/>
      <c r="D653" s="148" t="s">
        <v>162</v>
      </c>
      <c r="E653" s="155" t="s">
        <v>1</v>
      </c>
      <c r="F653" s="156" t="s">
        <v>658</v>
      </c>
      <c r="H653" s="157">
        <v>8.24</v>
      </c>
      <c r="I653" s="158"/>
      <c r="L653" s="154"/>
      <c r="M653" s="159"/>
      <c r="T653" s="160"/>
      <c r="AT653" s="155" t="s">
        <v>162</v>
      </c>
      <c r="AU653" s="155" t="s">
        <v>82</v>
      </c>
      <c r="AV653" s="13" t="s">
        <v>82</v>
      </c>
      <c r="AW653" s="13" t="s">
        <v>30</v>
      </c>
      <c r="AX653" s="13" t="s">
        <v>73</v>
      </c>
      <c r="AY653" s="155" t="s">
        <v>155</v>
      </c>
    </row>
    <row r="654" spans="2:65" s="13" customFormat="1" ht="10.199999999999999">
      <c r="B654" s="154"/>
      <c r="D654" s="148" t="s">
        <v>162</v>
      </c>
      <c r="E654" s="155" t="s">
        <v>1</v>
      </c>
      <c r="F654" s="156" t="s">
        <v>659</v>
      </c>
      <c r="H654" s="157">
        <v>3.48</v>
      </c>
      <c r="I654" s="158"/>
      <c r="L654" s="154"/>
      <c r="M654" s="159"/>
      <c r="T654" s="160"/>
      <c r="AT654" s="155" t="s">
        <v>162</v>
      </c>
      <c r="AU654" s="155" t="s">
        <v>82</v>
      </c>
      <c r="AV654" s="13" t="s">
        <v>82</v>
      </c>
      <c r="AW654" s="13" t="s">
        <v>30</v>
      </c>
      <c r="AX654" s="13" t="s">
        <v>73</v>
      </c>
      <c r="AY654" s="155" t="s">
        <v>155</v>
      </c>
    </row>
    <row r="655" spans="2:65" s="15" customFormat="1" ht="10.199999999999999">
      <c r="B655" s="168"/>
      <c r="D655" s="148" t="s">
        <v>162</v>
      </c>
      <c r="E655" s="169" t="s">
        <v>1</v>
      </c>
      <c r="F655" s="170" t="s">
        <v>170</v>
      </c>
      <c r="H655" s="171">
        <v>18.12</v>
      </c>
      <c r="I655" s="172"/>
      <c r="L655" s="168"/>
      <c r="M655" s="173"/>
      <c r="T655" s="174"/>
      <c r="AT655" s="169" t="s">
        <v>162</v>
      </c>
      <c r="AU655" s="169" t="s">
        <v>82</v>
      </c>
      <c r="AV655" s="15" t="s">
        <v>87</v>
      </c>
      <c r="AW655" s="15" t="s">
        <v>30</v>
      </c>
      <c r="AX655" s="15" t="s">
        <v>73</v>
      </c>
      <c r="AY655" s="169" t="s">
        <v>155</v>
      </c>
    </row>
    <row r="656" spans="2:65" s="12" customFormat="1" ht="10.199999999999999">
      <c r="B656" s="147"/>
      <c r="D656" s="148" t="s">
        <v>162</v>
      </c>
      <c r="E656" s="149" t="s">
        <v>1</v>
      </c>
      <c r="F656" s="150" t="s">
        <v>660</v>
      </c>
      <c r="H656" s="149" t="s">
        <v>1</v>
      </c>
      <c r="I656" s="151"/>
      <c r="L656" s="147"/>
      <c r="M656" s="152"/>
      <c r="T656" s="153"/>
      <c r="AT656" s="149" t="s">
        <v>162</v>
      </c>
      <c r="AU656" s="149" t="s">
        <v>82</v>
      </c>
      <c r="AV656" s="12" t="s">
        <v>80</v>
      </c>
      <c r="AW656" s="12" t="s">
        <v>30</v>
      </c>
      <c r="AX656" s="12" t="s">
        <v>73</v>
      </c>
      <c r="AY656" s="149" t="s">
        <v>155</v>
      </c>
    </row>
    <row r="657" spans="2:65" s="13" customFormat="1" ht="10.199999999999999">
      <c r="B657" s="154"/>
      <c r="D657" s="148" t="s">
        <v>162</v>
      </c>
      <c r="E657" s="155" t="s">
        <v>1</v>
      </c>
      <c r="F657" s="156" t="s">
        <v>661</v>
      </c>
      <c r="H657" s="157">
        <v>10.24</v>
      </c>
      <c r="I657" s="158"/>
      <c r="L657" s="154"/>
      <c r="M657" s="159"/>
      <c r="T657" s="160"/>
      <c r="AT657" s="155" t="s">
        <v>162</v>
      </c>
      <c r="AU657" s="155" t="s">
        <v>82</v>
      </c>
      <c r="AV657" s="13" t="s">
        <v>82</v>
      </c>
      <c r="AW657" s="13" t="s">
        <v>30</v>
      </c>
      <c r="AX657" s="13" t="s">
        <v>73</v>
      </c>
      <c r="AY657" s="155" t="s">
        <v>155</v>
      </c>
    </row>
    <row r="658" spans="2:65" s="13" customFormat="1" ht="10.199999999999999">
      <c r="B658" s="154"/>
      <c r="D658" s="148" t="s">
        <v>162</v>
      </c>
      <c r="E658" s="155" t="s">
        <v>1</v>
      </c>
      <c r="F658" s="156" t="s">
        <v>662</v>
      </c>
      <c r="H658" s="157">
        <v>8.4</v>
      </c>
      <c r="I658" s="158"/>
      <c r="L658" s="154"/>
      <c r="M658" s="159"/>
      <c r="T658" s="160"/>
      <c r="AT658" s="155" t="s">
        <v>162</v>
      </c>
      <c r="AU658" s="155" t="s">
        <v>82</v>
      </c>
      <c r="AV658" s="13" t="s">
        <v>82</v>
      </c>
      <c r="AW658" s="13" t="s">
        <v>30</v>
      </c>
      <c r="AX658" s="13" t="s">
        <v>73</v>
      </c>
      <c r="AY658" s="155" t="s">
        <v>155</v>
      </c>
    </row>
    <row r="659" spans="2:65" s="15" customFormat="1" ht="10.199999999999999">
      <c r="B659" s="168"/>
      <c r="D659" s="148" t="s">
        <v>162</v>
      </c>
      <c r="E659" s="169" t="s">
        <v>1</v>
      </c>
      <c r="F659" s="170" t="s">
        <v>170</v>
      </c>
      <c r="H659" s="171">
        <v>18.64</v>
      </c>
      <c r="I659" s="172"/>
      <c r="L659" s="168"/>
      <c r="M659" s="173"/>
      <c r="T659" s="174"/>
      <c r="AT659" s="169" t="s">
        <v>162</v>
      </c>
      <c r="AU659" s="169" t="s">
        <v>82</v>
      </c>
      <c r="AV659" s="15" t="s">
        <v>87</v>
      </c>
      <c r="AW659" s="15" t="s">
        <v>30</v>
      </c>
      <c r="AX659" s="15" t="s">
        <v>73</v>
      </c>
      <c r="AY659" s="169" t="s">
        <v>155</v>
      </c>
    </row>
    <row r="660" spans="2:65" s="13" customFormat="1" ht="10.199999999999999">
      <c r="B660" s="154"/>
      <c r="D660" s="148" t="s">
        <v>162</v>
      </c>
      <c r="E660" s="155" t="s">
        <v>1</v>
      </c>
      <c r="F660" s="156" t="s">
        <v>663</v>
      </c>
      <c r="H660" s="157">
        <v>19.079999999999998</v>
      </c>
      <c r="I660" s="158"/>
      <c r="L660" s="154"/>
      <c r="M660" s="159"/>
      <c r="T660" s="160"/>
      <c r="AT660" s="155" t="s">
        <v>162</v>
      </c>
      <c r="AU660" s="155" t="s">
        <v>82</v>
      </c>
      <c r="AV660" s="13" t="s">
        <v>82</v>
      </c>
      <c r="AW660" s="13" t="s">
        <v>30</v>
      </c>
      <c r="AX660" s="13" t="s">
        <v>73</v>
      </c>
      <c r="AY660" s="155" t="s">
        <v>155</v>
      </c>
    </row>
    <row r="661" spans="2:65" s="13" customFormat="1" ht="10.199999999999999">
      <c r="B661" s="154"/>
      <c r="D661" s="148" t="s">
        <v>162</v>
      </c>
      <c r="E661" s="155" t="s">
        <v>1</v>
      </c>
      <c r="F661" s="156" t="s">
        <v>664</v>
      </c>
      <c r="H661" s="157">
        <v>0.36</v>
      </c>
      <c r="I661" s="158"/>
      <c r="L661" s="154"/>
      <c r="M661" s="159"/>
      <c r="T661" s="160"/>
      <c r="AT661" s="155" t="s">
        <v>162</v>
      </c>
      <c r="AU661" s="155" t="s">
        <v>82</v>
      </c>
      <c r="AV661" s="13" t="s">
        <v>82</v>
      </c>
      <c r="AW661" s="13" t="s">
        <v>30</v>
      </c>
      <c r="AX661" s="13" t="s">
        <v>73</v>
      </c>
      <c r="AY661" s="155" t="s">
        <v>155</v>
      </c>
    </row>
    <row r="662" spans="2:65" s="13" customFormat="1" ht="10.199999999999999">
      <c r="B662" s="154"/>
      <c r="D662" s="148" t="s">
        <v>162</v>
      </c>
      <c r="E662" s="155" t="s">
        <v>1</v>
      </c>
      <c r="F662" s="156" t="s">
        <v>665</v>
      </c>
      <c r="H662" s="157">
        <v>3.6960000000000002</v>
      </c>
      <c r="I662" s="158"/>
      <c r="L662" s="154"/>
      <c r="M662" s="159"/>
      <c r="T662" s="160"/>
      <c r="AT662" s="155" t="s">
        <v>162</v>
      </c>
      <c r="AU662" s="155" t="s">
        <v>82</v>
      </c>
      <c r="AV662" s="13" t="s">
        <v>82</v>
      </c>
      <c r="AW662" s="13" t="s">
        <v>30</v>
      </c>
      <c r="AX662" s="13" t="s">
        <v>73</v>
      </c>
      <c r="AY662" s="155" t="s">
        <v>155</v>
      </c>
    </row>
    <row r="663" spans="2:65" s="14" customFormat="1" ht="10.199999999999999">
      <c r="B663" s="161"/>
      <c r="D663" s="148" t="s">
        <v>162</v>
      </c>
      <c r="E663" s="162" t="s">
        <v>1</v>
      </c>
      <c r="F663" s="163" t="s">
        <v>165</v>
      </c>
      <c r="H663" s="164">
        <v>59.895999999999994</v>
      </c>
      <c r="I663" s="165"/>
      <c r="L663" s="161"/>
      <c r="M663" s="166"/>
      <c r="T663" s="167"/>
      <c r="AT663" s="162" t="s">
        <v>162</v>
      </c>
      <c r="AU663" s="162" t="s">
        <v>82</v>
      </c>
      <c r="AV663" s="14" t="s">
        <v>90</v>
      </c>
      <c r="AW663" s="14" t="s">
        <v>30</v>
      </c>
      <c r="AX663" s="14" t="s">
        <v>80</v>
      </c>
      <c r="AY663" s="162" t="s">
        <v>155</v>
      </c>
    </row>
    <row r="664" spans="2:65" s="1" customFormat="1" ht="24.15" customHeight="1">
      <c r="B664" s="32"/>
      <c r="C664" s="133" t="s">
        <v>463</v>
      </c>
      <c r="D664" s="133" t="s">
        <v>158</v>
      </c>
      <c r="E664" s="134" t="s">
        <v>666</v>
      </c>
      <c r="F664" s="135" t="s">
        <v>667</v>
      </c>
      <c r="G664" s="136" t="s">
        <v>213</v>
      </c>
      <c r="H664" s="137">
        <v>59.896000000000001</v>
      </c>
      <c r="I664" s="138"/>
      <c r="J664" s="139">
        <f>ROUND(I664*H664,2)</f>
        <v>0</v>
      </c>
      <c r="K664" s="140"/>
      <c r="L664" s="32"/>
      <c r="M664" s="141" t="s">
        <v>1</v>
      </c>
      <c r="N664" s="142" t="s">
        <v>38</v>
      </c>
      <c r="P664" s="143">
        <f>O664*H664</f>
        <v>0</v>
      </c>
      <c r="Q664" s="143">
        <v>0</v>
      </c>
      <c r="R664" s="143">
        <f>Q664*H664</f>
        <v>0</v>
      </c>
      <c r="S664" s="143">
        <v>0</v>
      </c>
      <c r="T664" s="144">
        <f>S664*H664</f>
        <v>0</v>
      </c>
      <c r="AR664" s="145" t="s">
        <v>90</v>
      </c>
      <c r="AT664" s="145" t="s">
        <v>158</v>
      </c>
      <c r="AU664" s="145" t="s">
        <v>82</v>
      </c>
      <c r="AY664" s="17" t="s">
        <v>155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7" t="s">
        <v>80</v>
      </c>
      <c r="BK664" s="146">
        <f>ROUND(I664*H664,2)</f>
        <v>0</v>
      </c>
      <c r="BL664" s="17" t="s">
        <v>90</v>
      </c>
      <c r="BM664" s="145" t="s">
        <v>668</v>
      </c>
    </row>
    <row r="665" spans="2:65" s="13" customFormat="1" ht="10.199999999999999">
      <c r="B665" s="154"/>
      <c r="D665" s="148" t="s">
        <v>162</v>
      </c>
      <c r="E665" s="155" t="s">
        <v>1</v>
      </c>
      <c r="F665" s="156" t="s">
        <v>657</v>
      </c>
      <c r="H665" s="157">
        <v>6.4</v>
      </c>
      <c r="I665" s="158"/>
      <c r="L665" s="154"/>
      <c r="M665" s="159"/>
      <c r="T665" s="160"/>
      <c r="AT665" s="155" t="s">
        <v>162</v>
      </c>
      <c r="AU665" s="155" t="s">
        <v>82</v>
      </c>
      <c r="AV665" s="13" t="s">
        <v>82</v>
      </c>
      <c r="AW665" s="13" t="s">
        <v>30</v>
      </c>
      <c r="AX665" s="13" t="s">
        <v>73</v>
      </c>
      <c r="AY665" s="155" t="s">
        <v>155</v>
      </c>
    </row>
    <row r="666" spans="2:65" s="13" customFormat="1" ht="10.199999999999999">
      <c r="B666" s="154"/>
      <c r="D666" s="148" t="s">
        <v>162</v>
      </c>
      <c r="E666" s="155" t="s">
        <v>1</v>
      </c>
      <c r="F666" s="156" t="s">
        <v>658</v>
      </c>
      <c r="H666" s="157">
        <v>8.24</v>
      </c>
      <c r="I666" s="158"/>
      <c r="L666" s="154"/>
      <c r="M666" s="159"/>
      <c r="T666" s="160"/>
      <c r="AT666" s="155" t="s">
        <v>162</v>
      </c>
      <c r="AU666" s="155" t="s">
        <v>82</v>
      </c>
      <c r="AV666" s="13" t="s">
        <v>82</v>
      </c>
      <c r="AW666" s="13" t="s">
        <v>30</v>
      </c>
      <c r="AX666" s="13" t="s">
        <v>73</v>
      </c>
      <c r="AY666" s="155" t="s">
        <v>155</v>
      </c>
    </row>
    <row r="667" spans="2:65" s="13" customFormat="1" ht="10.199999999999999">
      <c r="B667" s="154"/>
      <c r="D667" s="148" t="s">
        <v>162</v>
      </c>
      <c r="E667" s="155" t="s">
        <v>1</v>
      </c>
      <c r="F667" s="156" t="s">
        <v>659</v>
      </c>
      <c r="H667" s="157">
        <v>3.48</v>
      </c>
      <c r="I667" s="158"/>
      <c r="L667" s="154"/>
      <c r="M667" s="159"/>
      <c r="T667" s="160"/>
      <c r="AT667" s="155" t="s">
        <v>162</v>
      </c>
      <c r="AU667" s="155" t="s">
        <v>82</v>
      </c>
      <c r="AV667" s="13" t="s">
        <v>82</v>
      </c>
      <c r="AW667" s="13" t="s">
        <v>30</v>
      </c>
      <c r="AX667" s="13" t="s">
        <v>73</v>
      </c>
      <c r="AY667" s="155" t="s">
        <v>155</v>
      </c>
    </row>
    <row r="668" spans="2:65" s="15" customFormat="1" ht="10.199999999999999">
      <c r="B668" s="168"/>
      <c r="D668" s="148" t="s">
        <v>162</v>
      </c>
      <c r="E668" s="169" t="s">
        <v>1</v>
      </c>
      <c r="F668" s="170" t="s">
        <v>170</v>
      </c>
      <c r="H668" s="171">
        <v>18.12</v>
      </c>
      <c r="I668" s="172"/>
      <c r="L668" s="168"/>
      <c r="M668" s="173"/>
      <c r="T668" s="174"/>
      <c r="AT668" s="169" t="s">
        <v>162</v>
      </c>
      <c r="AU668" s="169" t="s">
        <v>82</v>
      </c>
      <c r="AV668" s="15" t="s">
        <v>87</v>
      </c>
      <c r="AW668" s="15" t="s">
        <v>30</v>
      </c>
      <c r="AX668" s="15" t="s">
        <v>73</v>
      </c>
      <c r="AY668" s="169" t="s">
        <v>155</v>
      </c>
    </row>
    <row r="669" spans="2:65" s="12" customFormat="1" ht="10.199999999999999">
      <c r="B669" s="147"/>
      <c r="D669" s="148" t="s">
        <v>162</v>
      </c>
      <c r="E669" s="149" t="s">
        <v>1</v>
      </c>
      <c r="F669" s="150" t="s">
        <v>660</v>
      </c>
      <c r="H669" s="149" t="s">
        <v>1</v>
      </c>
      <c r="I669" s="151"/>
      <c r="L669" s="147"/>
      <c r="M669" s="152"/>
      <c r="T669" s="153"/>
      <c r="AT669" s="149" t="s">
        <v>162</v>
      </c>
      <c r="AU669" s="149" t="s">
        <v>82</v>
      </c>
      <c r="AV669" s="12" t="s">
        <v>80</v>
      </c>
      <c r="AW669" s="12" t="s">
        <v>30</v>
      </c>
      <c r="AX669" s="12" t="s">
        <v>73</v>
      </c>
      <c r="AY669" s="149" t="s">
        <v>155</v>
      </c>
    </row>
    <row r="670" spans="2:65" s="13" customFormat="1" ht="10.199999999999999">
      <c r="B670" s="154"/>
      <c r="D670" s="148" t="s">
        <v>162</v>
      </c>
      <c r="E670" s="155" t="s">
        <v>1</v>
      </c>
      <c r="F670" s="156" t="s">
        <v>661</v>
      </c>
      <c r="H670" s="157">
        <v>10.24</v>
      </c>
      <c r="I670" s="158"/>
      <c r="L670" s="154"/>
      <c r="M670" s="159"/>
      <c r="T670" s="160"/>
      <c r="AT670" s="155" t="s">
        <v>162</v>
      </c>
      <c r="AU670" s="155" t="s">
        <v>82</v>
      </c>
      <c r="AV670" s="13" t="s">
        <v>82</v>
      </c>
      <c r="AW670" s="13" t="s">
        <v>30</v>
      </c>
      <c r="AX670" s="13" t="s">
        <v>73</v>
      </c>
      <c r="AY670" s="155" t="s">
        <v>155</v>
      </c>
    </row>
    <row r="671" spans="2:65" s="13" customFormat="1" ht="10.199999999999999">
      <c r="B671" s="154"/>
      <c r="D671" s="148" t="s">
        <v>162</v>
      </c>
      <c r="E671" s="155" t="s">
        <v>1</v>
      </c>
      <c r="F671" s="156" t="s">
        <v>662</v>
      </c>
      <c r="H671" s="157">
        <v>8.4</v>
      </c>
      <c r="I671" s="158"/>
      <c r="L671" s="154"/>
      <c r="M671" s="159"/>
      <c r="T671" s="160"/>
      <c r="AT671" s="155" t="s">
        <v>162</v>
      </c>
      <c r="AU671" s="155" t="s">
        <v>82</v>
      </c>
      <c r="AV671" s="13" t="s">
        <v>82</v>
      </c>
      <c r="AW671" s="13" t="s">
        <v>30</v>
      </c>
      <c r="AX671" s="13" t="s">
        <v>73</v>
      </c>
      <c r="AY671" s="155" t="s">
        <v>155</v>
      </c>
    </row>
    <row r="672" spans="2:65" s="15" customFormat="1" ht="10.199999999999999">
      <c r="B672" s="168"/>
      <c r="D672" s="148" t="s">
        <v>162</v>
      </c>
      <c r="E672" s="169" t="s">
        <v>1</v>
      </c>
      <c r="F672" s="170" t="s">
        <v>170</v>
      </c>
      <c r="H672" s="171">
        <v>18.64</v>
      </c>
      <c r="I672" s="172"/>
      <c r="L672" s="168"/>
      <c r="M672" s="173"/>
      <c r="T672" s="174"/>
      <c r="AT672" s="169" t="s">
        <v>162</v>
      </c>
      <c r="AU672" s="169" t="s">
        <v>82</v>
      </c>
      <c r="AV672" s="15" t="s">
        <v>87</v>
      </c>
      <c r="AW672" s="15" t="s">
        <v>30</v>
      </c>
      <c r="AX672" s="15" t="s">
        <v>73</v>
      </c>
      <c r="AY672" s="169" t="s">
        <v>155</v>
      </c>
    </row>
    <row r="673" spans="2:65" s="13" customFormat="1" ht="10.199999999999999">
      <c r="B673" s="154"/>
      <c r="D673" s="148" t="s">
        <v>162</v>
      </c>
      <c r="E673" s="155" t="s">
        <v>1</v>
      </c>
      <c r="F673" s="156" t="s">
        <v>663</v>
      </c>
      <c r="H673" s="157">
        <v>19.079999999999998</v>
      </c>
      <c r="I673" s="158"/>
      <c r="L673" s="154"/>
      <c r="M673" s="159"/>
      <c r="T673" s="160"/>
      <c r="AT673" s="155" t="s">
        <v>162</v>
      </c>
      <c r="AU673" s="155" t="s">
        <v>82</v>
      </c>
      <c r="AV673" s="13" t="s">
        <v>82</v>
      </c>
      <c r="AW673" s="13" t="s">
        <v>30</v>
      </c>
      <c r="AX673" s="13" t="s">
        <v>73</v>
      </c>
      <c r="AY673" s="155" t="s">
        <v>155</v>
      </c>
    </row>
    <row r="674" spans="2:65" s="13" customFormat="1" ht="10.199999999999999">
      <c r="B674" s="154"/>
      <c r="D674" s="148" t="s">
        <v>162</v>
      </c>
      <c r="E674" s="155" t="s">
        <v>1</v>
      </c>
      <c r="F674" s="156" t="s">
        <v>664</v>
      </c>
      <c r="H674" s="157">
        <v>0.36</v>
      </c>
      <c r="I674" s="158"/>
      <c r="L674" s="154"/>
      <c r="M674" s="159"/>
      <c r="T674" s="160"/>
      <c r="AT674" s="155" t="s">
        <v>162</v>
      </c>
      <c r="AU674" s="155" t="s">
        <v>82</v>
      </c>
      <c r="AV674" s="13" t="s">
        <v>82</v>
      </c>
      <c r="AW674" s="13" t="s">
        <v>30</v>
      </c>
      <c r="AX674" s="13" t="s">
        <v>73</v>
      </c>
      <c r="AY674" s="155" t="s">
        <v>155</v>
      </c>
    </row>
    <row r="675" spans="2:65" s="13" customFormat="1" ht="10.199999999999999">
      <c r="B675" s="154"/>
      <c r="D675" s="148" t="s">
        <v>162</v>
      </c>
      <c r="E675" s="155" t="s">
        <v>1</v>
      </c>
      <c r="F675" s="156" t="s">
        <v>665</v>
      </c>
      <c r="H675" s="157">
        <v>3.6960000000000002</v>
      </c>
      <c r="I675" s="158"/>
      <c r="L675" s="154"/>
      <c r="M675" s="159"/>
      <c r="T675" s="160"/>
      <c r="AT675" s="155" t="s">
        <v>162</v>
      </c>
      <c r="AU675" s="155" t="s">
        <v>82</v>
      </c>
      <c r="AV675" s="13" t="s">
        <v>82</v>
      </c>
      <c r="AW675" s="13" t="s">
        <v>30</v>
      </c>
      <c r="AX675" s="13" t="s">
        <v>73</v>
      </c>
      <c r="AY675" s="155" t="s">
        <v>155</v>
      </c>
    </row>
    <row r="676" spans="2:65" s="14" customFormat="1" ht="10.199999999999999">
      <c r="B676" s="161"/>
      <c r="D676" s="148" t="s">
        <v>162</v>
      </c>
      <c r="E676" s="162" t="s">
        <v>1</v>
      </c>
      <c r="F676" s="163" t="s">
        <v>165</v>
      </c>
      <c r="H676" s="164">
        <v>59.895999999999994</v>
      </c>
      <c r="I676" s="165"/>
      <c r="L676" s="161"/>
      <c r="M676" s="166"/>
      <c r="T676" s="167"/>
      <c r="AT676" s="162" t="s">
        <v>162</v>
      </c>
      <c r="AU676" s="162" t="s">
        <v>82</v>
      </c>
      <c r="AV676" s="14" t="s">
        <v>90</v>
      </c>
      <c r="AW676" s="14" t="s">
        <v>30</v>
      </c>
      <c r="AX676" s="14" t="s">
        <v>80</v>
      </c>
      <c r="AY676" s="162" t="s">
        <v>155</v>
      </c>
    </row>
    <row r="677" spans="2:65" s="1" customFormat="1" ht="24.15" customHeight="1">
      <c r="B677" s="32"/>
      <c r="C677" s="133" t="s">
        <v>669</v>
      </c>
      <c r="D677" s="133" t="s">
        <v>158</v>
      </c>
      <c r="E677" s="134" t="s">
        <v>670</v>
      </c>
      <c r="F677" s="135" t="s">
        <v>671</v>
      </c>
      <c r="G677" s="136" t="s">
        <v>335</v>
      </c>
      <c r="H677" s="137">
        <v>2.4239999999999999</v>
      </c>
      <c r="I677" s="138"/>
      <c r="J677" s="139">
        <f>ROUND(I677*H677,2)</f>
        <v>0</v>
      </c>
      <c r="K677" s="140"/>
      <c r="L677" s="32"/>
      <c r="M677" s="141" t="s">
        <v>1</v>
      </c>
      <c r="N677" s="142" t="s">
        <v>38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90</v>
      </c>
      <c r="AT677" s="145" t="s">
        <v>158</v>
      </c>
      <c r="AU677" s="145" t="s">
        <v>82</v>
      </c>
      <c r="AY677" s="17" t="s">
        <v>155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7" t="s">
        <v>80</v>
      </c>
      <c r="BK677" s="146">
        <f>ROUND(I677*H677,2)</f>
        <v>0</v>
      </c>
      <c r="BL677" s="17" t="s">
        <v>90</v>
      </c>
      <c r="BM677" s="145" t="s">
        <v>672</v>
      </c>
    </row>
    <row r="678" spans="2:65" s="12" customFormat="1" ht="10.199999999999999">
      <c r="B678" s="147"/>
      <c r="D678" s="148" t="s">
        <v>162</v>
      </c>
      <c r="E678" s="149" t="s">
        <v>1</v>
      </c>
      <c r="F678" s="150" t="s">
        <v>673</v>
      </c>
      <c r="H678" s="149" t="s">
        <v>1</v>
      </c>
      <c r="I678" s="151"/>
      <c r="L678" s="147"/>
      <c r="M678" s="152"/>
      <c r="T678" s="153"/>
      <c r="AT678" s="149" t="s">
        <v>162</v>
      </c>
      <c r="AU678" s="149" t="s">
        <v>82</v>
      </c>
      <c r="AV678" s="12" t="s">
        <v>80</v>
      </c>
      <c r="AW678" s="12" t="s">
        <v>30</v>
      </c>
      <c r="AX678" s="12" t="s">
        <v>73</v>
      </c>
      <c r="AY678" s="149" t="s">
        <v>155</v>
      </c>
    </row>
    <row r="679" spans="2:65" s="13" customFormat="1" ht="10.199999999999999">
      <c r="B679" s="154"/>
      <c r="D679" s="148" t="s">
        <v>162</v>
      </c>
      <c r="E679" s="155" t="s">
        <v>1</v>
      </c>
      <c r="F679" s="156" t="s">
        <v>674</v>
      </c>
      <c r="H679" s="157">
        <v>0.379</v>
      </c>
      <c r="I679" s="158"/>
      <c r="L679" s="154"/>
      <c r="M679" s="159"/>
      <c r="T679" s="160"/>
      <c r="AT679" s="155" t="s">
        <v>162</v>
      </c>
      <c r="AU679" s="155" t="s">
        <v>82</v>
      </c>
      <c r="AV679" s="13" t="s">
        <v>82</v>
      </c>
      <c r="AW679" s="13" t="s">
        <v>30</v>
      </c>
      <c r="AX679" s="13" t="s">
        <v>73</v>
      </c>
      <c r="AY679" s="155" t="s">
        <v>155</v>
      </c>
    </row>
    <row r="680" spans="2:65" s="13" customFormat="1" ht="10.199999999999999">
      <c r="B680" s="154"/>
      <c r="D680" s="148" t="s">
        <v>162</v>
      </c>
      <c r="E680" s="155" t="s">
        <v>1</v>
      </c>
      <c r="F680" s="156" t="s">
        <v>675</v>
      </c>
      <c r="H680" s="157">
        <v>0.318</v>
      </c>
      <c r="I680" s="158"/>
      <c r="L680" s="154"/>
      <c r="M680" s="159"/>
      <c r="T680" s="160"/>
      <c r="AT680" s="155" t="s">
        <v>162</v>
      </c>
      <c r="AU680" s="155" t="s">
        <v>82</v>
      </c>
      <c r="AV680" s="13" t="s">
        <v>82</v>
      </c>
      <c r="AW680" s="13" t="s">
        <v>30</v>
      </c>
      <c r="AX680" s="13" t="s">
        <v>73</v>
      </c>
      <c r="AY680" s="155" t="s">
        <v>155</v>
      </c>
    </row>
    <row r="681" spans="2:65" s="13" customFormat="1" ht="10.199999999999999">
      <c r="B681" s="154"/>
      <c r="D681" s="148" t="s">
        <v>162</v>
      </c>
      <c r="E681" s="155" t="s">
        <v>1</v>
      </c>
      <c r="F681" s="156" t="s">
        <v>676</v>
      </c>
      <c r="H681" s="157">
        <v>1.7270000000000001</v>
      </c>
      <c r="I681" s="158"/>
      <c r="L681" s="154"/>
      <c r="M681" s="159"/>
      <c r="T681" s="160"/>
      <c r="AT681" s="155" t="s">
        <v>162</v>
      </c>
      <c r="AU681" s="155" t="s">
        <v>82</v>
      </c>
      <c r="AV681" s="13" t="s">
        <v>82</v>
      </c>
      <c r="AW681" s="13" t="s">
        <v>30</v>
      </c>
      <c r="AX681" s="13" t="s">
        <v>73</v>
      </c>
      <c r="AY681" s="155" t="s">
        <v>155</v>
      </c>
    </row>
    <row r="682" spans="2:65" s="14" customFormat="1" ht="10.199999999999999">
      <c r="B682" s="161"/>
      <c r="D682" s="148" t="s">
        <v>162</v>
      </c>
      <c r="E682" s="162" t="s">
        <v>1</v>
      </c>
      <c r="F682" s="163" t="s">
        <v>165</v>
      </c>
      <c r="H682" s="164">
        <v>2.4240000000000004</v>
      </c>
      <c r="I682" s="165"/>
      <c r="L682" s="161"/>
      <c r="M682" s="166"/>
      <c r="T682" s="167"/>
      <c r="AT682" s="162" t="s">
        <v>162</v>
      </c>
      <c r="AU682" s="162" t="s">
        <v>82</v>
      </c>
      <c r="AV682" s="14" t="s">
        <v>90</v>
      </c>
      <c r="AW682" s="14" t="s">
        <v>30</v>
      </c>
      <c r="AX682" s="14" t="s">
        <v>80</v>
      </c>
      <c r="AY682" s="162" t="s">
        <v>155</v>
      </c>
    </row>
    <row r="683" spans="2:65" s="1" customFormat="1" ht="37.799999999999997" customHeight="1">
      <c r="B683" s="32"/>
      <c r="C683" s="133" t="s">
        <v>467</v>
      </c>
      <c r="D683" s="133" t="s">
        <v>158</v>
      </c>
      <c r="E683" s="134" t="s">
        <v>677</v>
      </c>
      <c r="F683" s="135" t="s">
        <v>678</v>
      </c>
      <c r="G683" s="136" t="s">
        <v>161</v>
      </c>
      <c r="H683" s="137">
        <v>2.3679999999999999</v>
      </c>
      <c r="I683" s="138"/>
      <c r="J683" s="139">
        <f>ROUND(I683*H683,2)</f>
        <v>0</v>
      </c>
      <c r="K683" s="140"/>
      <c r="L683" s="32"/>
      <c r="M683" s="141" t="s">
        <v>1</v>
      </c>
      <c r="N683" s="142" t="s">
        <v>38</v>
      </c>
      <c r="P683" s="143">
        <f>O683*H683</f>
        <v>0</v>
      </c>
      <c r="Q683" s="143">
        <v>0</v>
      </c>
      <c r="R683" s="143">
        <f>Q683*H683</f>
        <v>0</v>
      </c>
      <c r="S683" s="143">
        <v>0</v>
      </c>
      <c r="T683" s="144">
        <f>S683*H683</f>
        <v>0</v>
      </c>
      <c r="AR683" s="145" t="s">
        <v>90</v>
      </c>
      <c r="AT683" s="145" t="s">
        <v>158</v>
      </c>
      <c r="AU683" s="145" t="s">
        <v>82</v>
      </c>
      <c r="AY683" s="17" t="s">
        <v>155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7" t="s">
        <v>80</v>
      </c>
      <c r="BK683" s="146">
        <f>ROUND(I683*H683,2)</f>
        <v>0</v>
      </c>
      <c r="BL683" s="17" t="s">
        <v>90</v>
      </c>
      <c r="BM683" s="145" t="s">
        <v>679</v>
      </c>
    </row>
    <row r="684" spans="2:65" s="12" customFormat="1" ht="10.199999999999999">
      <c r="B684" s="147"/>
      <c r="D684" s="148" t="s">
        <v>162</v>
      </c>
      <c r="E684" s="149" t="s">
        <v>1</v>
      </c>
      <c r="F684" s="150" t="s">
        <v>680</v>
      </c>
      <c r="H684" s="149" t="s">
        <v>1</v>
      </c>
      <c r="I684" s="151"/>
      <c r="L684" s="147"/>
      <c r="M684" s="152"/>
      <c r="T684" s="153"/>
      <c r="AT684" s="149" t="s">
        <v>162</v>
      </c>
      <c r="AU684" s="149" t="s">
        <v>82</v>
      </c>
      <c r="AV684" s="12" t="s">
        <v>80</v>
      </c>
      <c r="AW684" s="12" t="s">
        <v>30</v>
      </c>
      <c r="AX684" s="12" t="s">
        <v>73</v>
      </c>
      <c r="AY684" s="149" t="s">
        <v>155</v>
      </c>
    </row>
    <row r="685" spans="2:65" s="13" customFormat="1" ht="10.199999999999999">
      <c r="B685" s="154"/>
      <c r="D685" s="148" t="s">
        <v>162</v>
      </c>
      <c r="E685" s="155" t="s">
        <v>1</v>
      </c>
      <c r="F685" s="156" t="s">
        <v>681</v>
      </c>
      <c r="H685" s="157">
        <v>1.06</v>
      </c>
      <c r="I685" s="158"/>
      <c r="L685" s="154"/>
      <c r="M685" s="159"/>
      <c r="T685" s="160"/>
      <c r="AT685" s="155" t="s">
        <v>162</v>
      </c>
      <c r="AU685" s="155" t="s">
        <v>82</v>
      </c>
      <c r="AV685" s="13" t="s">
        <v>82</v>
      </c>
      <c r="AW685" s="13" t="s">
        <v>30</v>
      </c>
      <c r="AX685" s="13" t="s">
        <v>73</v>
      </c>
      <c r="AY685" s="155" t="s">
        <v>155</v>
      </c>
    </row>
    <row r="686" spans="2:65" s="13" customFormat="1" ht="10.199999999999999">
      <c r="B686" s="154"/>
      <c r="D686" s="148" t="s">
        <v>162</v>
      </c>
      <c r="E686" s="155" t="s">
        <v>1</v>
      </c>
      <c r="F686" s="156" t="s">
        <v>682</v>
      </c>
      <c r="H686" s="157">
        <v>1.1559999999999999</v>
      </c>
      <c r="I686" s="158"/>
      <c r="L686" s="154"/>
      <c r="M686" s="159"/>
      <c r="T686" s="160"/>
      <c r="AT686" s="155" t="s">
        <v>162</v>
      </c>
      <c r="AU686" s="155" t="s">
        <v>82</v>
      </c>
      <c r="AV686" s="13" t="s">
        <v>82</v>
      </c>
      <c r="AW686" s="13" t="s">
        <v>30</v>
      </c>
      <c r="AX686" s="13" t="s">
        <v>73</v>
      </c>
      <c r="AY686" s="155" t="s">
        <v>155</v>
      </c>
    </row>
    <row r="687" spans="2:65" s="13" customFormat="1" ht="10.199999999999999">
      <c r="B687" s="154"/>
      <c r="D687" s="148" t="s">
        <v>162</v>
      </c>
      <c r="E687" s="155" t="s">
        <v>1</v>
      </c>
      <c r="F687" s="156" t="s">
        <v>683</v>
      </c>
      <c r="H687" s="157">
        <v>7.5999999999999998E-2</v>
      </c>
      <c r="I687" s="158"/>
      <c r="L687" s="154"/>
      <c r="M687" s="159"/>
      <c r="T687" s="160"/>
      <c r="AT687" s="155" t="s">
        <v>162</v>
      </c>
      <c r="AU687" s="155" t="s">
        <v>82</v>
      </c>
      <c r="AV687" s="13" t="s">
        <v>82</v>
      </c>
      <c r="AW687" s="13" t="s">
        <v>30</v>
      </c>
      <c r="AX687" s="13" t="s">
        <v>73</v>
      </c>
      <c r="AY687" s="155" t="s">
        <v>155</v>
      </c>
    </row>
    <row r="688" spans="2:65" s="13" customFormat="1" ht="10.199999999999999">
      <c r="B688" s="154"/>
      <c r="D688" s="148" t="s">
        <v>162</v>
      </c>
      <c r="E688" s="155" t="s">
        <v>1</v>
      </c>
      <c r="F688" s="156" t="s">
        <v>684</v>
      </c>
      <c r="H688" s="157">
        <v>7.5999999999999998E-2</v>
      </c>
      <c r="I688" s="158"/>
      <c r="L688" s="154"/>
      <c r="M688" s="159"/>
      <c r="T688" s="160"/>
      <c r="AT688" s="155" t="s">
        <v>162</v>
      </c>
      <c r="AU688" s="155" t="s">
        <v>82</v>
      </c>
      <c r="AV688" s="13" t="s">
        <v>82</v>
      </c>
      <c r="AW688" s="13" t="s">
        <v>30</v>
      </c>
      <c r="AX688" s="13" t="s">
        <v>73</v>
      </c>
      <c r="AY688" s="155" t="s">
        <v>155</v>
      </c>
    </row>
    <row r="689" spans="2:65" s="14" customFormat="1" ht="10.199999999999999">
      <c r="B689" s="161"/>
      <c r="D689" s="148" t="s">
        <v>162</v>
      </c>
      <c r="E689" s="162" t="s">
        <v>1</v>
      </c>
      <c r="F689" s="163" t="s">
        <v>165</v>
      </c>
      <c r="H689" s="164">
        <v>2.3680000000000003</v>
      </c>
      <c r="I689" s="165"/>
      <c r="L689" s="161"/>
      <c r="M689" s="166"/>
      <c r="T689" s="167"/>
      <c r="AT689" s="162" t="s">
        <v>162</v>
      </c>
      <c r="AU689" s="162" t="s">
        <v>82</v>
      </c>
      <c r="AV689" s="14" t="s">
        <v>90</v>
      </c>
      <c r="AW689" s="14" t="s">
        <v>30</v>
      </c>
      <c r="AX689" s="14" t="s">
        <v>80</v>
      </c>
      <c r="AY689" s="162" t="s">
        <v>155</v>
      </c>
    </row>
    <row r="690" spans="2:65" s="1" customFormat="1" ht="37.799999999999997" customHeight="1">
      <c r="B690" s="32"/>
      <c r="C690" s="133" t="s">
        <v>685</v>
      </c>
      <c r="D690" s="133" t="s">
        <v>158</v>
      </c>
      <c r="E690" s="134" t="s">
        <v>686</v>
      </c>
      <c r="F690" s="135" t="s">
        <v>687</v>
      </c>
      <c r="G690" s="136" t="s">
        <v>335</v>
      </c>
      <c r="H690" s="137">
        <v>0.13700000000000001</v>
      </c>
      <c r="I690" s="138"/>
      <c r="J690" s="139">
        <f>ROUND(I690*H690,2)</f>
        <v>0</v>
      </c>
      <c r="K690" s="140"/>
      <c r="L690" s="32"/>
      <c r="M690" s="141" t="s">
        <v>1</v>
      </c>
      <c r="N690" s="142" t="s">
        <v>38</v>
      </c>
      <c r="P690" s="143">
        <f>O690*H690</f>
        <v>0</v>
      </c>
      <c r="Q690" s="143">
        <v>0</v>
      </c>
      <c r="R690" s="143">
        <f>Q690*H690</f>
        <v>0</v>
      </c>
      <c r="S690" s="143">
        <v>0</v>
      </c>
      <c r="T690" s="144">
        <f>S690*H690</f>
        <v>0</v>
      </c>
      <c r="AR690" s="145" t="s">
        <v>90</v>
      </c>
      <c r="AT690" s="145" t="s">
        <v>158</v>
      </c>
      <c r="AU690" s="145" t="s">
        <v>82</v>
      </c>
      <c r="AY690" s="17" t="s">
        <v>155</v>
      </c>
      <c r="BE690" s="146">
        <f>IF(N690="základní",J690,0)</f>
        <v>0</v>
      </c>
      <c r="BF690" s="146">
        <f>IF(N690="snížená",J690,0)</f>
        <v>0</v>
      </c>
      <c r="BG690" s="146">
        <f>IF(N690="zákl. přenesená",J690,0)</f>
        <v>0</v>
      </c>
      <c r="BH690" s="146">
        <f>IF(N690="sníž. přenesená",J690,0)</f>
        <v>0</v>
      </c>
      <c r="BI690" s="146">
        <f>IF(N690="nulová",J690,0)</f>
        <v>0</v>
      </c>
      <c r="BJ690" s="17" t="s">
        <v>80</v>
      </c>
      <c r="BK690" s="146">
        <f>ROUND(I690*H690,2)</f>
        <v>0</v>
      </c>
      <c r="BL690" s="17" t="s">
        <v>90</v>
      </c>
      <c r="BM690" s="145" t="s">
        <v>688</v>
      </c>
    </row>
    <row r="691" spans="2:65" s="13" customFormat="1" ht="10.199999999999999">
      <c r="B691" s="154"/>
      <c r="D691" s="148" t="s">
        <v>162</v>
      </c>
      <c r="E691" s="155" t="s">
        <v>1</v>
      </c>
      <c r="F691" s="156" t="s">
        <v>689</v>
      </c>
      <c r="H691" s="157">
        <v>0.13700000000000001</v>
      </c>
      <c r="I691" s="158"/>
      <c r="L691" s="154"/>
      <c r="M691" s="159"/>
      <c r="T691" s="160"/>
      <c r="AT691" s="155" t="s">
        <v>162</v>
      </c>
      <c r="AU691" s="155" t="s">
        <v>82</v>
      </c>
      <c r="AV691" s="13" t="s">
        <v>82</v>
      </c>
      <c r="AW691" s="13" t="s">
        <v>30</v>
      </c>
      <c r="AX691" s="13" t="s">
        <v>73</v>
      </c>
      <c r="AY691" s="155" t="s">
        <v>155</v>
      </c>
    </row>
    <row r="692" spans="2:65" s="14" customFormat="1" ht="10.199999999999999">
      <c r="B692" s="161"/>
      <c r="D692" s="148" t="s">
        <v>162</v>
      </c>
      <c r="E692" s="162" t="s">
        <v>1</v>
      </c>
      <c r="F692" s="163" t="s">
        <v>165</v>
      </c>
      <c r="H692" s="164">
        <v>0.13700000000000001</v>
      </c>
      <c r="I692" s="165"/>
      <c r="L692" s="161"/>
      <c r="M692" s="166"/>
      <c r="T692" s="167"/>
      <c r="AT692" s="162" t="s">
        <v>162</v>
      </c>
      <c r="AU692" s="162" t="s">
        <v>82</v>
      </c>
      <c r="AV692" s="14" t="s">
        <v>90</v>
      </c>
      <c r="AW692" s="14" t="s">
        <v>30</v>
      </c>
      <c r="AX692" s="14" t="s">
        <v>80</v>
      </c>
      <c r="AY692" s="162" t="s">
        <v>155</v>
      </c>
    </row>
    <row r="693" spans="2:65" s="1" customFormat="1" ht="21.75" customHeight="1">
      <c r="B693" s="32"/>
      <c r="C693" s="133" t="s">
        <v>475</v>
      </c>
      <c r="D693" s="133" t="s">
        <v>158</v>
      </c>
      <c r="E693" s="134" t="s">
        <v>690</v>
      </c>
      <c r="F693" s="135" t="s">
        <v>691</v>
      </c>
      <c r="G693" s="136" t="s">
        <v>221</v>
      </c>
      <c r="H693" s="137">
        <v>1</v>
      </c>
      <c r="I693" s="138"/>
      <c r="J693" s="139">
        <f>ROUND(I693*H693,2)</f>
        <v>0</v>
      </c>
      <c r="K693" s="140"/>
      <c r="L693" s="32"/>
      <c r="M693" s="141" t="s">
        <v>1</v>
      </c>
      <c r="N693" s="142" t="s">
        <v>38</v>
      </c>
      <c r="P693" s="143">
        <f>O693*H693</f>
        <v>0</v>
      </c>
      <c r="Q693" s="143">
        <v>0</v>
      </c>
      <c r="R693" s="143">
        <f>Q693*H693</f>
        <v>0</v>
      </c>
      <c r="S693" s="143">
        <v>0</v>
      </c>
      <c r="T693" s="144">
        <f>S693*H693</f>
        <v>0</v>
      </c>
      <c r="AR693" s="145" t="s">
        <v>90</v>
      </c>
      <c r="AT693" s="145" t="s">
        <v>158</v>
      </c>
      <c r="AU693" s="145" t="s">
        <v>82</v>
      </c>
      <c r="AY693" s="17" t="s">
        <v>155</v>
      </c>
      <c r="BE693" s="146">
        <f>IF(N693="základní",J693,0)</f>
        <v>0</v>
      </c>
      <c r="BF693" s="146">
        <f>IF(N693="snížená",J693,0)</f>
        <v>0</v>
      </c>
      <c r="BG693" s="146">
        <f>IF(N693="zákl. přenesená",J693,0)</f>
        <v>0</v>
      </c>
      <c r="BH693" s="146">
        <f>IF(N693="sníž. přenesená",J693,0)</f>
        <v>0</v>
      </c>
      <c r="BI693" s="146">
        <f>IF(N693="nulová",J693,0)</f>
        <v>0</v>
      </c>
      <c r="BJ693" s="17" t="s">
        <v>80</v>
      </c>
      <c r="BK693" s="146">
        <f>ROUND(I693*H693,2)</f>
        <v>0</v>
      </c>
      <c r="BL693" s="17" t="s">
        <v>90</v>
      </c>
      <c r="BM693" s="145" t="s">
        <v>692</v>
      </c>
    </row>
    <row r="694" spans="2:65" s="1" customFormat="1" ht="37.799999999999997" customHeight="1">
      <c r="B694" s="32"/>
      <c r="C694" s="133" t="s">
        <v>693</v>
      </c>
      <c r="D694" s="133" t="s">
        <v>158</v>
      </c>
      <c r="E694" s="134" t="s">
        <v>694</v>
      </c>
      <c r="F694" s="135" t="s">
        <v>695</v>
      </c>
      <c r="G694" s="136" t="s">
        <v>213</v>
      </c>
      <c r="H694" s="137">
        <v>10.906000000000001</v>
      </c>
      <c r="I694" s="138"/>
      <c r="J694" s="139">
        <f>ROUND(I694*H694,2)</f>
        <v>0</v>
      </c>
      <c r="K694" s="140"/>
      <c r="L694" s="32"/>
      <c r="M694" s="141" t="s">
        <v>1</v>
      </c>
      <c r="N694" s="142" t="s">
        <v>38</v>
      </c>
      <c r="P694" s="143">
        <f>O694*H694</f>
        <v>0</v>
      </c>
      <c r="Q694" s="143">
        <v>0</v>
      </c>
      <c r="R694" s="143">
        <f>Q694*H694</f>
        <v>0</v>
      </c>
      <c r="S694" s="143">
        <v>0</v>
      </c>
      <c r="T694" s="144">
        <f>S694*H694</f>
        <v>0</v>
      </c>
      <c r="AR694" s="145" t="s">
        <v>90</v>
      </c>
      <c r="AT694" s="145" t="s">
        <v>158</v>
      </c>
      <c r="AU694" s="145" t="s">
        <v>82</v>
      </c>
      <c r="AY694" s="17" t="s">
        <v>155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7" t="s">
        <v>80</v>
      </c>
      <c r="BK694" s="146">
        <f>ROUND(I694*H694,2)</f>
        <v>0</v>
      </c>
      <c r="BL694" s="17" t="s">
        <v>90</v>
      </c>
      <c r="BM694" s="145" t="s">
        <v>696</v>
      </c>
    </row>
    <row r="695" spans="2:65" s="12" customFormat="1" ht="10.199999999999999">
      <c r="B695" s="147"/>
      <c r="D695" s="148" t="s">
        <v>162</v>
      </c>
      <c r="E695" s="149" t="s">
        <v>1</v>
      </c>
      <c r="F695" s="150" t="s">
        <v>697</v>
      </c>
      <c r="H695" s="149" t="s">
        <v>1</v>
      </c>
      <c r="I695" s="151"/>
      <c r="L695" s="147"/>
      <c r="M695" s="152"/>
      <c r="T695" s="153"/>
      <c r="AT695" s="149" t="s">
        <v>162</v>
      </c>
      <c r="AU695" s="149" t="s">
        <v>82</v>
      </c>
      <c r="AV695" s="12" t="s">
        <v>80</v>
      </c>
      <c r="AW695" s="12" t="s">
        <v>30</v>
      </c>
      <c r="AX695" s="12" t="s">
        <v>73</v>
      </c>
      <c r="AY695" s="149" t="s">
        <v>155</v>
      </c>
    </row>
    <row r="696" spans="2:65" s="13" customFormat="1" ht="10.199999999999999">
      <c r="B696" s="154"/>
      <c r="D696" s="148" t="s">
        <v>162</v>
      </c>
      <c r="E696" s="155" t="s">
        <v>1</v>
      </c>
      <c r="F696" s="156" t="s">
        <v>698</v>
      </c>
      <c r="H696" s="157">
        <v>3.456</v>
      </c>
      <c r="I696" s="158"/>
      <c r="L696" s="154"/>
      <c r="M696" s="159"/>
      <c r="T696" s="160"/>
      <c r="AT696" s="155" t="s">
        <v>162</v>
      </c>
      <c r="AU696" s="155" t="s">
        <v>82</v>
      </c>
      <c r="AV696" s="13" t="s">
        <v>82</v>
      </c>
      <c r="AW696" s="13" t="s">
        <v>30</v>
      </c>
      <c r="AX696" s="13" t="s">
        <v>73</v>
      </c>
      <c r="AY696" s="155" t="s">
        <v>155</v>
      </c>
    </row>
    <row r="697" spans="2:65" s="13" customFormat="1" ht="10.199999999999999">
      <c r="B697" s="154"/>
      <c r="D697" s="148" t="s">
        <v>162</v>
      </c>
      <c r="E697" s="155" t="s">
        <v>1</v>
      </c>
      <c r="F697" s="156" t="s">
        <v>699</v>
      </c>
      <c r="H697" s="157">
        <v>1.0640000000000001</v>
      </c>
      <c r="I697" s="158"/>
      <c r="L697" s="154"/>
      <c r="M697" s="159"/>
      <c r="T697" s="160"/>
      <c r="AT697" s="155" t="s">
        <v>162</v>
      </c>
      <c r="AU697" s="155" t="s">
        <v>82</v>
      </c>
      <c r="AV697" s="13" t="s">
        <v>82</v>
      </c>
      <c r="AW697" s="13" t="s">
        <v>30</v>
      </c>
      <c r="AX697" s="13" t="s">
        <v>73</v>
      </c>
      <c r="AY697" s="155" t="s">
        <v>155</v>
      </c>
    </row>
    <row r="698" spans="2:65" s="13" customFormat="1" ht="10.199999999999999">
      <c r="B698" s="154"/>
      <c r="D698" s="148" t="s">
        <v>162</v>
      </c>
      <c r="E698" s="155" t="s">
        <v>1</v>
      </c>
      <c r="F698" s="156" t="s">
        <v>700</v>
      </c>
      <c r="H698" s="157">
        <v>6.3860000000000001</v>
      </c>
      <c r="I698" s="158"/>
      <c r="L698" s="154"/>
      <c r="M698" s="159"/>
      <c r="T698" s="160"/>
      <c r="AT698" s="155" t="s">
        <v>162</v>
      </c>
      <c r="AU698" s="155" t="s">
        <v>82</v>
      </c>
      <c r="AV698" s="13" t="s">
        <v>82</v>
      </c>
      <c r="AW698" s="13" t="s">
        <v>30</v>
      </c>
      <c r="AX698" s="13" t="s">
        <v>73</v>
      </c>
      <c r="AY698" s="155" t="s">
        <v>155</v>
      </c>
    </row>
    <row r="699" spans="2:65" s="14" customFormat="1" ht="10.199999999999999">
      <c r="B699" s="161"/>
      <c r="D699" s="148" t="s">
        <v>162</v>
      </c>
      <c r="E699" s="162" t="s">
        <v>1</v>
      </c>
      <c r="F699" s="163" t="s">
        <v>165</v>
      </c>
      <c r="H699" s="164">
        <v>10.905999999999999</v>
      </c>
      <c r="I699" s="165"/>
      <c r="L699" s="161"/>
      <c r="M699" s="166"/>
      <c r="T699" s="167"/>
      <c r="AT699" s="162" t="s">
        <v>162</v>
      </c>
      <c r="AU699" s="162" t="s">
        <v>82</v>
      </c>
      <c r="AV699" s="14" t="s">
        <v>90</v>
      </c>
      <c r="AW699" s="14" t="s">
        <v>30</v>
      </c>
      <c r="AX699" s="14" t="s">
        <v>80</v>
      </c>
      <c r="AY699" s="162" t="s">
        <v>155</v>
      </c>
    </row>
    <row r="700" spans="2:65" s="1" customFormat="1" ht="37.799999999999997" customHeight="1">
      <c r="B700" s="32"/>
      <c r="C700" s="133" t="s">
        <v>483</v>
      </c>
      <c r="D700" s="133" t="s">
        <v>158</v>
      </c>
      <c r="E700" s="134" t="s">
        <v>701</v>
      </c>
      <c r="F700" s="135" t="s">
        <v>702</v>
      </c>
      <c r="G700" s="136" t="s">
        <v>213</v>
      </c>
      <c r="H700" s="137">
        <v>10.906000000000001</v>
      </c>
      <c r="I700" s="138"/>
      <c r="J700" s="139">
        <f>ROUND(I700*H700,2)</f>
        <v>0</v>
      </c>
      <c r="K700" s="140"/>
      <c r="L700" s="32"/>
      <c r="M700" s="141" t="s">
        <v>1</v>
      </c>
      <c r="N700" s="142" t="s">
        <v>38</v>
      </c>
      <c r="P700" s="143">
        <f>O700*H700</f>
        <v>0</v>
      </c>
      <c r="Q700" s="143">
        <v>0</v>
      </c>
      <c r="R700" s="143">
        <f>Q700*H700</f>
        <v>0</v>
      </c>
      <c r="S700" s="143">
        <v>0</v>
      </c>
      <c r="T700" s="144">
        <f>S700*H700</f>
        <v>0</v>
      </c>
      <c r="AR700" s="145" t="s">
        <v>90</v>
      </c>
      <c r="AT700" s="145" t="s">
        <v>158</v>
      </c>
      <c r="AU700" s="145" t="s">
        <v>82</v>
      </c>
      <c r="AY700" s="17" t="s">
        <v>155</v>
      </c>
      <c r="BE700" s="146">
        <f>IF(N700="základní",J700,0)</f>
        <v>0</v>
      </c>
      <c r="BF700" s="146">
        <f>IF(N700="snížená",J700,0)</f>
        <v>0</v>
      </c>
      <c r="BG700" s="146">
        <f>IF(N700="zákl. přenesená",J700,0)</f>
        <v>0</v>
      </c>
      <c r="BH700" s="146">
        <f>IF(N700="sníž. přenesená",J700,0)</f>
        <v>0</v>
      </c>
      <c r="BI700" s="146">
        <f>IF(N700="nulová",J700,0)</f>
        <v>0</v>
      </c>
      <c r="BJ700" s="17" t="s">
        <v>80</v>
      </c>
      <c r="BK700" s="146">
        <f>ROUND(I700*H700,2)</f>
        <v>0</v>
      </c>
      <c r="BL700" s="17" t="s">
        <v>90</v>
      </c>
      <c r="BM700" s="145" t="s">
        <v>703</v>
      </c>
    </row>
    <row r="701" spans="2:65" s="13" customFormat="1" ht="10.199999999999999">
      <c r="B701" s="154"/>
      <c r="D701" s="148" t="s">
        <v>162</v>
      </c>
      <c r="E701" s="155" t="s">
        <v>1</v>
      </c>
      <c r="F701" s="156" t="s">
        <v>704</v>
      </c>
      <c r="H701" s="157">
        <v>10.906000000000001</v>
      </c>
      <c r="I701" s="158"/>
      <c r="L701" s="154"/>
      <c r="M701" s="159"/>
      <c r="T701" s="160"/>
      <c r="AT701" s="155" t="s">
        <v>162</v>
      </c>
      <c r="AU701" s="155" t="s">
        <v>82</v>
      </c>
      <c r="AV701" s="13" t="s">
        <v>82</v>
      </c>
      <c r="AW701" s="13" t="s">
        <v>30</v>
      </c>
      <c r="AX701" s="13" t="s">
        <v>73</v>
      </c>
      <c r="AY701" s="155" t="s">
        <v>155</v>
      </c>
    </row>
    <row r="702" spans="2:65" s="14" customFormat="1" ht="10.199999999999999">
      <c r="B702" s="161"/>
      <c r="D702" s="148" t="s">
        <v>162</v>
      </c>
      <c r="E702" s="162" t="s">
        <v>1</v>
      </c>
      <c r="F702" s="163" t="s">
        <v>165</v>
      </c>
      <c r="H702" s="164">
        <v>10.906000000000001</v>
      </c>
      <c r="I702" s="165"/>
      <c r="L702" s="161"/>
      <c r="M702" s="166"/>
      <c r="T702" s="167"/>
      <c r="AT702" s="162" t="s">
        <v>162</v>
      </c>
      <c r="AU702" s="162" t="s">
        <v>82</v>
      </c>
      <c r="AV702" s="14" t="s">
        <v>90</v>
      </c>
      <c r="AW702" s="14" t="s">
        <v>30</v>
      </c>
      <c r="AX702" s="14" t="s">
        <v>80</v>
      </c>
      <c r="AY702" s="162" t="s">
        <v>155</v>
      </c>
    </row>
    <row r="703" spans="2:65" s="11" customFormat="1" ht="22.8" customHeight="1">
      <c r="B703" s="121"/>
      <c r="D703" s="122" t="s">
        <v>72</v>
      </c>
      <c r="E703" s="131" t="s">
        <v>204</v>
      </c>
      <c r="F703" s="131" t="s">
        <v>705</v>
      </c>
      <c r="I703" s="124"/>
      <c r="J703" s="132">
        <f>BK703</f>
        <v>0</v>
      </c>
      <c r="L703" s="121"/>
      <c r="M703" s="126"/>
      <c r="P703" s="127">
        <f>SUM(P704:P711)</f>
        <v>0</v>
      </c>
      <c r="R703" s="127">
        <f>SUM(R704:R711)</f>
        <v>0.76469839999999989</v>
      </c>
      <c r="T703" s="128">
        <f>SUM(T704:T711)</f>
        <v>0</v>
      </c>
      <c r="AR703" s="122" t="s">
        <v>80</v>
      </c>
      <c r="AT703" s="129" t="s">
        <v>72</v>
      </c>
      <c r="AU703" s="129" t="s">
        <v>80</v>
      </c>
      <c r="AY703" s="122" t="s">
        <v>155</v>
      </c>
      <c r="BK703" s="130">
        <f>SUM(BK704:BK711)</f>
        <v>0</v>
      </c>
    </row>
    <row r="704" spans="2:65" s="1" customFormat="1" ht="24.15" customHeight="1">
      <c r="B704" s="32"/>
      <c r="C704" s="133" t="s">
        <v>706</v>
      </c>
      <c r="D704" s="133" t="s">
        <v>158</v>
      </c>
      <c r="E704" s="134" t="s">
        <v>707</v>
      </c>
      <c r="F704" s="135" t="s">
        <v>708</v>
      </c>
      <c r="G704" s="136" t="s">
        <v>213</v>
      </c>
      <c r="H704" s="137">
        <v>3.52</v>
      </c>
      <c r="I704" s="138"/>
      <c r="J704" s="139">
        <f>ROUND(I704*H704,2)</f>
        <v>0</v>
      </c>
      <c r="K704" s="140"/>
      <c r="L704" s="32"/>
      <c r="M704" s="141" t="s">
        <v>1</v>
      </c>
      <c r="N704" s="142" t="s">
        <v>38</v>
      </c>
      <c r="P704" s="143">
        <f>O704*H704</f>
        <v>0</v>
      </c>
      <c r="Q704" s="143">
        <v>8.9219999999999994E-2</v>
      </c>
      <c r="R704" s="143">
        <f>Q704*H704</f>
        <v>0.31405439999999996</v>
      </c>
      <c r="S704" s="143">
        <v>0</v>
      </c>
      <c r="T704" s="144">
        <f>S704*H704</f>
        <v>0</v>
      </c>
      <c r="AR704" s="145" t="s">
        <v>90</v>
      </c>
      <c r="AT704" s="145" t="s">
        <v>158</v>
      </c>
      <c r="AU704" s="145" t="s">
        <v>82</v>
      </c>
      <c r="AY704" s="17" t="s">
        <v>155</v>
      </c>
      <c r="BE704" s="146">
        <f>IF(N704="základní",J704,0)</f>
        <v>0</v>
      </c>
      <c r="BF704" s="146">
        <f>IF(N704="snížená",J704,0)</f>
        <v>0</v>
      </c>
      <c r="BG704" s="146">
        <f>IF(N704="zákl. přenesená",J704,0)</f>
        <v>0</v>
      </c>
      <c r="BH704" s="146">
        <f>IF(N704="sníž. přenesená",J704,0)</f>
        <v>0</v>
      </c>
      <c r="BI704" s="146">
        <f>IF(N704="nulová",J704,0)</f>
        <v>0</v>
      </c>
      <c r="BJ704" s="17" t="s">
        <v>80</v>
      </c>
      <c r="BK704" s="146">
        <f>ROUND(I704*H704,2)</f>
        <v>0</v>
      </c>
      <c r="BL704" s="17" t="s">
        <v>90</v>
      </c>
      <c r="BM704" s="145" t="s">
        <v>709</v>
      </c>
    </row>
    <row r="705" spans="2:65" s="12" customFormat="1" ht="10.199999999999999">
      <c r="B705" s="147"/>
      <c r="D705" s="148" t="s">
        <v>162</v>
      </c>
      <c r="E705" s="149" t="s">
        <v>1</v>
      </c>
      <c r="F705" s="150" t="s">
        <v>710</v>
      </c>
      <c r="H705" s="149" t="s">
        <v>1</v>
      </c>
      <c r="I705" s="151"/>
      <c r="L705" s="147"/>
      <c r="M705" s="152"/>
      <c r="T705" s="153"/>
      <c r="AT705" s="149" t="s">
        <v>162</v>
      </c>
      <c r="AU705" s="149" t="s">
        <v>82</v>
      </c>
      <c r="AV705" s="12" t="s">
        <v>80</v>
      </c>
      <c r="AW705" s="12" t="s">
        <v>30</v>
      </c>
      <c r="AX705" s="12" t="s">
        <v>73</v>
      </c>
      <c r="AY705" s="149" t="s">
        <v>155</v>
      </c>
    </row>
    <row r="706" spans="2:65" s="13" customFormat="1" ht="10.199999999999999">
      <c r="B706" s="154"/>
      <c r="D706" s="148" t="s">
        <v>162</v>
      </c>
      <c r="E706" s="155" t="s">
        <v>1</v>
      </c>
      <c r="F706" s="156" t="s">
        <v>711</v>
      </c>
      <c r="H706" s="157">
        <v>3.52</v>
      </c>
      <c r="I706" s="158"/>
      <c r="L706" s="154"/>
      <c r="M706" s="159"/>
      <c r="T706" s="160"/>
      <c r="AT706" s="155" t="s">
        <v>162</v>
      </c>
      <c r="AU706" s="155" t="s">
        <v>82</v>
      </c>
      <c r="AV706" s="13" t="s">
        <v>82</v>
      </c>
      <c r="AW706" s="13" t="s">
        <v>30</v>
      </c>
      <c r="AX706" s="13" t="s">
        <v>73</v>
      </c>
      <c r="AY706" s="155" t="s">
        <v>155</v>
      </c>
    </row>
    <row r="707" spans="2:65" s="14" customFormat="1" ht="10.199999999999999">
      <c r="B707" s="161"/>
      <c r="D707" s="148" t="s">
        <v>162</v>
      </c>
      <c r="E707" s="162" t="s">
        <v>1</v>
      </c>
      <c r="F707" s="163" t="s">
        <v>165</v>
      </c>
      <c r="H707" s="164">
        <v>3.52</v>
      </c>
      <c r="I707" s="165"/>
      <c r="L707" s="161"/>
      <c r="M707" s="166"/>
      <c r="T707" s="167"/>
      <c r="AT707" s="162" t="s">
        <v>162</v>
      </c>
      <c r="AU707" s="162" t="s">
        <v>82</v>
      </c>
      <c r="AV707" s="14" t="s">
        <v>90</v>
      </c>
      <c r="AW707" s="14" t="s">
        <v>30</v>
      </c>
      <c r="AX707" s="14" t="s">
        <v>80</v>
      </c>
      <c r="AY707" s="162" t="s">
        <v>155</v>
      </c>
    </row>
    <row r="708" spans="2:65" s="1" customFormat="1" ht="16.5" customHeight="1">
      <c r="B708" s="32"/>
      <c r="C708" s="175" t="s">
        <v>489</v>
      </c>
      <c r="D708" s="175" t="s">
        <v>260</v>
      </c>
      <c r="E708" s="176" t="s">
        <v>712</v>
      </c>
      <c r="F708" s="177" t="s">
        <v>713</v>
      </c>
      <c r="G708" s="178" t="s">
        <v>213</v>
      </c>
      <c r="H708" s="179">
        <v>3.988</v>
      </c>
      <c r="I708" s="180"/>
      <c r="J708" s="181">
        <f>ROUND(I708*H708,2)</f>
        <v>0</v>
      </c>
      <c r="K708" s="182"/>
      <c r="L708" s="183"/>
      <c r="M708" s="184" t="s">
        <v>1</v>
      </c>
      <c r="N708" s="185" t="s">
        <v>38</v>
      </c>
      <c r="P708" s="143">
        <f>O708*H708</f>
        <v>0</v>
      </c>
      <c r="Q708" s="143">
        <v>0.113</v>
      </c>
      <c r="R708" s="143">
        <f>Q708*H708</f>
        <v>0.45064399999999999</v>
      </c>
      <c r="S708" s="143">
        <v>0</v>
      </c>
      <c r="T708" s="144">
        <f>S708*H708</f>
        <v>0</v>
      </c>
      <c r="AR708" s="145" t="s">
        <v>198</v>
      </c>
      <c r="AT708" s="145" t="s">
        <v>260</v>
      </c>
      <c r="AU708" s="145" t="s">
        <v>82</v>
      </c>
      <c r="AY708" s="17" t="s">
        <v>155</v>
      </c>
      <c r="BE708" s="146">
        <f>IF(N708="základní",J708,0)</f>
        <v>0</v>
      </c>
      <c r="BF708" s="146">
        <f>IF(N708="snížená",J708,0)</f>
        <v>0</v>
      </c>
      <c r="BG708" s="146">
        <f>IF(N708="zákl. přenesená",J708,0)</f>
        <v>0</v>
      </c>
      <c r="BH708" s="146">
        <f>IF(N708="sníž. přenesená",J708,0)</f>
        <v>0</v>
      </c>
      <c r="BI708" s="146">
        <f>IF(N708="nulová",J708,0)</f>
        <v>0</v>
      </c>
      <c r="BJ708" s="17" t="s">
        <v>80</v>
      </c>
      <c r="BK708" s="146">
        <f>ROUND(I708*H708,2)</f>
        <v>0</v>
      </c>
      <c r="BL708" s="17" t="s">
        <v>90</v>
      </c>
      <c r="BM708" s="145" t="s">
        <v>714</v>
      </c>
    </row>
    <row r="709" spans="2:65" s="13" customFormat="1" ht="10.199999999999999">
      <c r="B709" s="154"/>
      <c r="D709" s="148" t="s">
        <v>162</v>
      </c>
      <c r="E709" s="155" t="s">
        <v>1</v>
      </c>
      <c r="F709" s="156" t="s">
        <v>715</v>
      </c>
      <c r="H709" s="157">
        <v>3.8719999999999999</v>
      </c>
      <c r="I709" s="158"/>
      <c r="L709" s="154"/>
      <c r="M709" s="159"/>
      <c r="T709" s="160"/>
      <c r="AT709" s="155" t="s">
        <v>162</v>
      </c>
      <c r="AU709" s="155" t="s">
        <v>82</v>
      </c>
      <c r="AV709" s="13" t="s">
        <v>82</v>
      </c>
      <c r="AW709" s="13" t="s">
        <v>30</v>
      </c>
      <c r="AX709" s="13" t="s">
        <v>73</v>
      </c>
      <c r="AY709" s="155" t="s">
        <v>155</v>
      </c>
    </row>
    <row r="710" spans="2:65" s="14" customFormat="1" ht="10.199999999999999">
      <c r="B710" s="161"/>
      <c r="D710" s="148" t="s">
        <v>162</v>
      </c>
      <c r="E710" s="162" t="s">
        <v>1</v>
      </c>
      <c r="F710" s="163" t="s">
        <v>165</v>
      </c>
      <c r="H710" s="164">
        <v>3.8719999999999999</v>
      </c>
      <c r="I710" s="165"/>
      <c r="L710" s="161"/>
      <c r="M710" s="166"/>
      <c r="T710" s="167"/>
      <c r="AT710" s="162" t="s">
        <v>162</v>
      </c>
      <c r="AU710" s="162" t="s">
        <v>82</v>
      </c>
      <c r="AV710" s="14" t="s">
        <v>90</v>
      </c>
      <c r="AW710" s="14" t="s">
        <v>30</v>
      </c>
      <c r="AX710" s="14" t="s">
        <v>80</v>
      </c>
      <c r="AY710" s="162" t="s">
        <v>155</v>
      </c>
    </row>
    <row r="711" spans="2:65" s="13" customFormat="1" ht="10.199999999999999">
      <c r="B711" s="154"/>
      <c r="D711" s="148" t="s">
        <v>162</v>
      </c>
      <c r="F711" s="156" t="s">
        <v>716</v>
      </c>
      <c r="H711" s="157">
        <v>3.988</v>
      </c>
      <c r="I711" s="158"/>
      <c r="L711" s="154"/>
      <c r="M711" s="159"/>
      <c r="T711" s="160"/>
      <c r="AT711" s="155" t="s">
        <v>162</v>
      </c>
      <c r="AU711" s="155" t="s">
        <v>82</v>
      </c>
      <c r="AV711" s="13" t="s">
        <v>82</v>
      </c>
      <c r="AW711" s="13" t="s">
        <v>4</v>
      </c>
      <c r="AX711" s="13" t="s">
        <v>80</v>
      </c>
      <c r="AY711" s="155" t="s">
        <v>155</v>
      </c>
    </row>
    <row r="712" spans="2:65" s="11" customFormat="1" ht="22.8" customHeight="1">
      <c r="B712" s="121"/>
      <c r="D712" s="122" t="s">
        <v>72</v>
      </c>
      <c r="E712" s="131" t="s">
        <v>173</v>
      </c>
      <c r="F712" s="131" t="s">
        <v>717</v>
      </c>
      <c r="I712" s="124"/>
      <c r="J712" s="132">
        <f>BK712</f>
        <v>0</v>
      </c>
      <c r="L712" s="121"/>
      <c r="M712" s="126"/>
      <c r="P712" s="127">
        <v>0</v>
      </c>
      <c r="R712" s="127">
        <v>0</v>
      </c>
      <c r="T712" s="128">
        <v>0</v>
      </c>
      <c r="AR712" s="122" t="s">
        <v>80</v>
      </c>
      <c r="AT712" s="129" t="s">
        <v>72</v>
      </c>
      <c r="AU712" s="129" t="s">
        <v>80</v>
      </c>
      <c r="AY712" s="122" t="s">
        <v>155</v>
      </c>
      <c r="BK712" s="130">
        <v>0</v>
      </c>
    </row>
    <row r="713" spans="2:65" s="11" customFormat="1" ht="22.8" customHeight="1">
      <c r="B713" s="121"/>
      <c r="D713" s="122" t="s">
        <v>72</v>
      </c>
      <c r="E713" s="131" t="s">
        <v>624</v>
      </c>
      <c r="F713" s="131" t="s">
        <v>718</v>
      </c>
      <c r="I713" s="124"/>
      <c r="J713" s="132">
        <f>BK713</f>
        <v>0</v>
      </c>
      <c r="L713" s="121"/>
      <c r="M713" s="126"/>
      <c r="P713" s="127">
        <f>SUM(P714:P965)</f>
        <v>0</v>
      </c>
      <c r="R713" s="127">
        <f>SUM(R714:R965)</f>
        <v>22.141688400000003</v>
      </c>
      <c r="T713" s="128">
        <f>SUM(T714:T965)</f>
        <v>0</v>
      </c>
      <c r="AR713" s="122" t="s">
        <v>80</v>
      </c>
      <c r="AT713" s="129" t="s">
        <v>72</v>
      </c>
      <c r="AU713" s="129" t="s">
        <v>80</v>
      </c>
      <c r="AY713" s="122" t="s">
        <v>155</v>
      </c>
      <c r="BK713" s="130">
        <f>SUM(BK714:BK965)</f>
        <v>0</v>
      </c>
    </row>
    <row r="714" spans="2:65" s="1" customFormat="1" ht="24.15" customHeight="1">
      <c r="B714" s="32"/>
      <c r="C714" s="133" t="s">
        <v>719</v>
      </c>
      <c r="D714" s="133" t="s">
        <v>158</v>
      </c>
      <c r="E714" s="134" t="s">
        <v>720</v>
      </c>
      <c r="F714" s="135" t="s">
        <v>721</v>
      </c>
      <c r="G714" s="136" t="s">
        <v>213</v>
      </c>
      <c r="H714" s="137">
        <v>624.24400000000003</v>
      </c>
      <c r="I714" s="138"/>
      <c r="J714" s="139">
        <f>ROUND(I714*H714,2)</f>
        <v>0</v>
      </c>
      <c r="K714" s="140"/>
      <c r="L714" s="32"/>
      <c r="M714" s="141" t="s">
        <v>1</v>
      </c>
      <c r="N714" s="142" t="s">
        <v>38</v>
      </c>
      <c r="P714" s="143">
        <f>O714*H714</f>
        <v>0</v>
      </c>
      <c r="Q714" s="143">
        <v>2.6100000000000002E-2</v>
      </c>
      <c r="R714" s="143">
        <f>Q714*H714</f>
        <v>16.292768400000003</v>
      </c>
      <c r="S714" s="143">
        <v>0</v>
      </c>
      <c r="T714" s="144">
        <f>S714*H714</f>
        <v>0</v>
      </c>
      <c r="AR714" s="145" t="s">
        <v>90</v>
      </c>
      <c r="AT714" s="145" t="s">
        <v>158</v>
      </c>
      <c r="AU714" s="145" t="s">
        <v>82</v>
      </c>
      <c r="AY714" s="17" t="s">
        <v>155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7" t="s">
        <v>80</v>
      </c>
      <c r="BK714" s="146">
        <f>ROUND(I714*H714,2)</f>
        <v>0</v>
      </c>
      <c r="BL714" s="17" t="s">
        <v>90</v>
      </c>
      <c r="BM714" s="145" t="s">
        <v>722</v>
      </c>
    </row>
    <row r="715" spans="2:65" s="1" customFormat="1" ht="37.799999999999997" customHeight="1">
      <c r="B715" s="32"/>
      <c r="C715" s="133" t="s">
        <v>494</v>
      </c>
      <c r="D715" s="133" t="s">
        <v>158</v>
      </c>
      <c r="E715" s="134" t="s">
        <v>723</v>
      </c>
      <c r="F715" s="135" t="s">
        <v>724</v>
      </c>
      <c r="G715" s="136" t="s">
        <v>213</v>
      </c>
      <c r="H715" s="137">
        <v>379.8</v>
      </c>
      <c r="I715" s="138"/>
      <c r="J715" s="139">
        <f>ROUND(I715*H715,2)</f>
        <v>0</v>
      </c>
      <c r="K715" s="140"/>
      <c r="L715" s="32"/>
      <c r="M715" s="141" t="s">
        <v>1</v>
      </c>
      <c r="N715" s="142" t="s">
        <v>38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90</v>
      </c>
      <c r="AT715" s="145" t="s">
        <v>158</v>
      </c>
      <c r="AU715" s="145" t="s">
        <v>82</v>
      </c>
      <c r="AY715" s="17" t="s">
        <v>155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7" t="s">
        <v>80</v>
      </c>
      <c r="BK715" s="146">
        <f>ROUND(I715*H715,2)</f>
        <v>0</v>
      </c>
      <c r="BL715" s="17" t="s">
        <v>90</v>
      </c>
      <c r="BM715" s="145" t="s">
        <v>725</v>
      </c>
    </row>
    <row r="716" spans="2:65" s="1" customFormat="1" ht="49.05" customHeight="1">
      <c r="B716" s="32"/>
      <c r="C716" s="133" t="s">
        <v>726</v>
      </c>
      <c r="D716" s="133" t="s">
        <v>158</v>
      </c>
      <c r="E716" s="134" t="s">
        <v>727</v>
      </c>
      <c r="F716" s="135" t="s">
        <v>728</v>
      </c>
      <c r="G716" s="136" t="s">
        <v>213</v>
      </c>
      <c r="H716" s="137">
        <v>986.98500000000001</v>
      </c>
      <c r="I716" s="138"/>
      <c r="J716" s="139">
        <f>ROUND(I716*H716,2)</f>
        <v>0</v>
      </c>
      <c r="K716" s="140"/>
      <c r="L716" s="32"/>
      <c r="M716" s="141" t="s">
        <v>1</v>
      </c>
      <c r="N716" s="142" t="s">
        <v>38</v>
      </c>
      <c r="P716" s="143">
        <f>O716*H716</f>
        <v>0</v>
      </c>
      <c r="Q716" s="143">
        <v>0</v>
      </c>
      <c r="R716" s="143">
        <f>Q716*H716</f>
        <v>0</v>
      </c>
      <c r="S716" s="143">
        <v>0</v>
      </c>
      <c r="T716" s="144">
        <f>S716*H716</f>
        <v>0</v>
      </c>
      <c r="AR716" s="145" t="s">
        <v>90</v>
      </c>
      <c r="AT716" s="145" t="s">
        <v>158</v>
      </c>
      <c r="AU716" s="145" t="s">
        <v>82</v>
      </c>
      <c r="AY716" s="17" t="s">
        <v>155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7" t="s">
        <v>80</v>
      </c>
      <c r="BK716" s="146">
        <f>ROUND(I716*H716,2)</f>
        <v>0</v>
      </c>
      <c r="BL716" s="17" t="s">
        <v>90</v>
      </c>
      <c r="BM716" s="145" t="s">
        <v>729</v>
      </c>
    </row>
    <row r="717" spans="2:65" s="12" customFormat="1" ht="10.199999999999999">
      <c r="B717" s="147"/>
      <c r="D717" s="148" t="s">
        <v>162</v>
      </c>
      <c r="E717" s="149" t="s">
        <v>1</v>
      </c>
      <c r="F717" s="150" t="s">
        <v>730</v>
      </c>
      <c r="H717" s="149" t="s">
        <v>1</v>
      </c>
      <c r="I717" s="151"/>
      <c r="L717" s="147"/>
      <c r="M717" s="152"/>
      <c r="T717" s="153"/>
      <c r="AT717" s="149" t="s">
        <v>162</v>
      </c>
      <c r="AU717" s="149" t="s">
        <v>82</v>
      </c>
      <c r="AV717" s="12" t="s">
        <v>80</v>
      </c>
      <c r="AW717" s="12" t="s">
        <v>30</v>
      </c>
      <c r="AX717" s="12" t="s">
        <v>73</v>
      </c>
      <c r="AY717" s="149" t="s">
        <v>155</v>
      </c>
    </row>
    <row r="718" spans="2:65" s="13" customFormat="1" ht="10.199999999999999">
      <c r="B718" s="154"/>
      <c r="D718" s="148" t="s">
        <v>162</v>
      </c>
      <c r="E718" s="155" t="s">
        <v>1</v>
      </c>
      <c r="F718" s="156" t="s">
        <v>731</v>
      </c>
      <c r="H718" s="157">
        <v>7.9260000000000002</v>
      </c>
      <c r="I718" s="158"/>
      <c r="L718" s="154"/>
      <c r="M718" s="159"/>
      <c r="T718" s="160"/>
      <c r="AT718" s="155" t="s">
        <v>162</v>
      </c>
      <c r="AU718" s="155" t="s">
        <v>82</v>
      </c>
      <c r="AV718" s="13" t="s">
        <v>82</v>
      </c>
      <c r="AW718" s="13" t="s">
        <v>30</v>
      </c>
      <c r="AX718" s="13" t="s">
        <v>73</v>
      </c>
      <c r="AY718" s="155" t="s">
        <v>155</v>
      </c>
    </row>
    <row r="719" spans="2:65" s="13" customFormat="1" ht="10.199999999999999">
      <c r="B719" s="154"/>
      <c r="D719" s="148" t="s">
        <v>162</v>
      </c>
      <c r="E719" s="155" t="s">
        <v>1</v>
      </c>
      <c r="F719" s="156" t="s">
        <v>732</v>
      </c>
      <c r="H719" s="157">
        <v>4.3070000000000004</v>
      </c>
      <c r="I719" s="158"/>
      <c r="L719" s="154"/>
      <c r="M719" s="159"/>
      <c r="T719" s="160"/>
      <c r="AT719" s="155" t="s">
        <v>162</v>
      </c>
      <c r="AU719" s="155" t="s">
        <v>82</v>
      </c>
      <c r="AV719" s="13" t="s">
        <v>82</v>
      </c>
      <c r="AW719" s="13" t="s">
        <v>30</v>
      </c>
      <c r="AX719" s="13" t="s">
        <v>73</v>
      </c>
      <c r="AY719" s="155" t="s">
        <v>155</v>
      </c>
    </row>
    <row r="720" spans="2:65" s="13" customFormat="1" ht="10.199999999999999">
      <c r="B720" s="154"/>
      <c r="D720" s="148" t="s">
        <v>162</v>
      </c>
      <c r="E720" s="155" t="s">
        <v>1</v>
      </c>
      <c r="F720" s="156" t="s">
        <v>733</v>
      </c>
      <c r="H720" s="157">
        <v>11.3</v>
      </c>
      <c r="I720" s="158"/>
      <c r="L720" s="154"/>
      <c r="M720" s="159"/>
      <c r="T720" s="160"/>
      <c r="AT720" s="155" t="s">
        <v>162</v>
      </c>
      <c r="AU720" s="155" t="s">
        <v>82</v>
      </c>
      <c r="AV720" s="13" t="s">
        <v>82</v>
      </c>
      <c r="AW720" s="13" t="s">
        <v>30</v>
      </c>
      <c r="AX720" s="13" t="s">
        <v>73</v>
      </c>
      <c r="AY720" s="155" t="s">
        <v>155</v>
      </c>
    </row>
    <row r="721" spans="2:51" s="13" customFormat="1" ht="10.199999999999999">
      <c r="B721" s="154"/>
      <c r="D721" s="148" t="s">
        <v>162</v>
      </c>
      <c r="E721" s="155" t="s">
        <v>1</v>
      </c>
      <c r="F721" s="156" t="s">
        <v>734</v>
      </c>
      <c r="H721" s="157">
        <v>1.8360000000000001</v>
      </c>
      <c r="I721" s="158"/>
      <c r="L721" s="154"/>
      <c r="M721" s="159"/>
      <c r="T721" s="160"/>
      <c r="AT721" s="155" t="s">
        <v>162</v>
      </c>
      <c r="AU721" s="155" t="s">
        <v>82</v>
      </c>
      <c r="AV721" s="13" t="s">
        <v>82</v>
      </c>
      <c r="AW721" s="13" t="s">
        <v>30</v>
      </c>
      <c r="AX721" s="13" t="s">
        <v>73</v>
      </c>
      <c r="AY721" s="155" t="s">
        <v>155</v>
      </c>
    </row>
    <row r="722" spans="2:51" s="13" customFormat="1" ht="10.199999999999999">
      <c r="B722" s="154"/>
      <c r="D722" s="148" t="s">
        <v>162</v>
      </c>
      <c r="E722" s="155" t="s">
        <v>1</v>
      </c>
      <c r="F722" s="156" t="s">
        <v>735</v>
      </c>
      <c r="H722" s="157">
        <v>1.92</v>
      </c>
      <c r="I722" s="158"/>
      <c r="L722" s="154"/>
      <c r="M722" s="159"/>
      <c r="T722" s="160"/>
      <c r="AT722" s="155" t="s">
        <v>162</v>
      </c>
      <c r="AU722" s="155" t="s">
        <v>82</v>
      </c>
      <c r="AV722" s="13" t="s">
        <v>82</v>
      </c>
      <c r="AW722" s="13" t="s">
        <v>30</v>
      </c>
      <c r="AX722" s="13" t="s">
        <v>73</v>
      </c>
      <c r="AY722" s="155" t="s">
        <v>155</v>
      </c>
    </row>
    <row r="723" spans="2:51" s="12" customFormat="1" ht="10.199999999999999">
      <c r="B723" s="147"/>
      <c r="D723" s="148" t="s">
        <v>162</v>
      </c>
      <c r="E723" s="149" t="s">
        <v>1</v>
      </c>
      <c r="F723" s="150" t="s">
        <v>736</v>
      </c>
      <c r="H723" s="149" t="s">
        <v>1</v>
      </c>
      <c r="I723" s="151"/>
      <c r="L723" s="147"/>
      <c r="M723" s="152"/>
      <c r="T723" s="153"/>
      <c r="AT723" s="149" t="s">
        <v>162</v>
      </c>
      <c r="AU723" s="149" t="s">
        <v>82</v>
      </c>
      <c r="AV723" s="12" t="s">
        <v>80</v>
      </c>
      <c r="AW723" s="12" t="s">
        <v>30</v>
      </c>
      <c r="AX723" s="12" t="s">
        <v>73</v>
      </c>
      <c r="AY723" s="149" t="s">
        <v>155</v>
      </c>
    </row>
    <row r="724" spans="2:51" s="13" customFormat="1" ht="10.199999999999999">
      <c r="B724" s="154"/>
      <c r="D724" s="148" t="s">
        <v>162</v>
      </c>
      <c r="E724" s="155" t="s">
        <v>1</v>
      </c>
      <c r="F724" s="156" t="s">
        <v>737</v>
      </c>
      <c r="H724" s="157">
        <v>4.274</v>
      </c>
      <c r="I724" s="158"/>
      <c r="L724" s="154"/>
      <c r="M724" s="159"/>
      <c r="T724" s="160"/>
      <c r="AT724" s="155" t="s">
        <v>162</v>
      </c>
      <c r="AU724" s="155" t="s">
        <v>82</v>
      </c>
      <c r="AV724" s="13" t="s">
        <v>82</v>
      </c>
      <c r="AW724" s="13" t="s">
        <v>30</v>
      </c>
      <c r="AX724" s="13" t="s">
        <v>73</v>
      </c>
      <c r="AY724" s="155" t="s">
        <v>155</v>
      </c>
    </row>
    <row r="725" spans="2:51" s="12" customFormat="1" ht="10.199999999999999">
      <c r="B725" s="147"/>
      <c r="D725" s="148" t="s">
        <v>162</v>
      </c>
      <c r="E725" s="149" t="s">
        <v>1</v>
      </c>
      <c r="F725" s="150" t="s">
        <v>738</v>
      </c>
      <c r="H725" s="149" t="s">
        <v>1</v>
      </c>
      <c r="I725" s="151"/>
      <c r="L725" s="147"/>
      <c r="M725" s="152"/>
      <c r="T725" s="153"/>
      <c r="AT725" s="149" t="s">
        <v>162</v>
      </c>
      <c r="AU725" s="149" t="s">
        <v>82</v>
      </c>
      <c r="AV725" s="12" t="s">
        <v>80</v>
      </c>
      <c r="AW725" s="12" t="s">
        <v>30</v>
      </c>
      <c r="AX725" s="12" t="s">
        <v>73</v>
      </c>
      <c r="AY725" s="149" t="s">
        <v>155</v>
      </c>
    </row>
    <row r="726" spans="2:51" s="13" customFormat="1" ht="10.199999999999999">
      <c r="B726" s="154"/>
      <c r="D726" s="148" t="s">
        <v>162</v>
      </c>
      <c r="E726" s="155" t="s">
        <v>1</v>
      </c>
      <c r="F726" s="156" t="s">
        <v>739</v>
      </c>
      <c r="H726" s="157">
        <v>3.46</v>
      </c>
      <c r="I726" s="158"/>
      <c r="L726" s="154"/>
      <c r="M726" s="159"/>
      <c r="T726" s="160"/>
      <c r="AT726" s="155" t="s">
        <v>162</v>
      </c>
      <c r="AU726" s="155" t="s">
        <v>82</v>
      </c>
      <c r="AV726" s="13" t="s">
        <v>82</v>
      </c>
      <c r="AW726" s="13" t="s">
        <v>30</v>
      </c>
      <c r="AX726" s="13" t="s">
        <v>73</v>
      </c>
      <c r="AY726" s="155" t="s">
        <v>155</v>
      </c>
    </row>
    <row r="727" spans="2:51" s="12" customFormat="1" ht="10.199999999999999">
      <c r="B727" s="147"/>
      <c r="D727" s="148" t="s">
        <v>162</v>
      </c>
      <c r="E727" s="149" t="s">
        <v>1</v>
      </c>
      <c r="F727" s="150" t="s">
        <v>740</v>
      </c>
      <c r="H727" s="149" t="s">
        <v>1</v>
      </c>
      <c r="I727" s="151"/>
      <c r="L727" s="147"/>
      <c r="M727" s="152"/>
      <c r="T727" s="153"/>
      <c r="AT727" s="149" t="s">
        <v>162</v>
      </c>
      <c r="AU727" s="149" t="s">
        <v>82</v>
      </c>
      <c r="AV727" s="12" t="s">
        <v>80</v>
      </c>
      <c r="AW727" s="12" t="s">
        <v>30</v>
      </c>
      <c r="AX727" s="12" t="s">
        <v>73</v>
      </c>
      <c r="AY727" s="149" t="s">
        <v>155</v>
      </c>
    </row>
    <row r="728" spans="2:51" s="13" customFormat="1" ht="10.199999999999999">
      <c r="B728" s="154"/>
      <c r="D728" s="148" t="s">
        <v>162</v>
      </c>
      <c r="E728" s="155" t="s">
        <v>1</v>
      </c>
      <c r="F728" s="156" t="s">
        <v>741</v>
      </c>
      <c r="H728" s="157">
        <v>3.0529999999999999</v>
      </c>
      <c r="I728" s="158"/>
      <c r="L728" s="154"/>
      <c r="M728" s="159"/>
      <c r="T728" s="160"/>
      <c r="AT728" s="155" t="s">
        <v>162</v>
      </c>
      <c r="AU728" s="155" t="s">
        <v>82</v>
      </c>
      <c r="AV728" s="13" t="s">
        <v>82</v>
      </c>
      <c r="AW728" s="13" t="s">
        <v>30</v>
      </c>
      <c r="AX728" s="13" t="s">
        <v>73</v>
      </c>
      <c r="AY728" s="155" t="s">
        <v>155</v>
      </c>
    </row>
    <row r="729" spans="2:51" s="12" customFormat="1" ht="10.199999999999999">
      <c r="B729" s="147"/>
      <c r="D729" s="148" t="s">
        <v>162</v>
      </c>
      <c r="E729" s="149" t="s">
        <v>1</v>
      </c>
      <c r="F729" s="150" t="s">
        <v>742</v>
      </c>
      <c r="H729" s="149" t="s">
        <v>1</v>
      </c>
      <c r="I729" s="151"/>
      <c r="L729" s="147"/>
      <c r="M729" s="152"/>
      <c r="T729" s="153"/>
      <c r="AT729" s="149" t="s">
        <v>162</v>
      </c>
      <c r="AU729" s="149" t="s">
        <v>82</v>
      </c>
      <c r="AV729" s="12" t="s">
        <v>80</v>
      </c>
      <c r="AW729" s="12" t="s">
        <v>30</v>
      </c>
      <c r="AX729" s="12" t="s">
        <v>73</v>
      </c>
      <c r="AY729" s="149" t="s">
        <v>155</v>
      </c>
    </row>
    <row r="730" spans="2:51" s="13" customFormat="1" ht="10.199999999999999">
      <c r="B730" s="154"/>
      <c r="D730" s="148" t="s">
        <v>162</v>
      </c>
      <c r="E730" s="155" t="s">
        <v>1</v>
      </c>
      <c r="F730" s="156" t="s">
        <v>743</v>
      </c>
      <c r="H730" s="157">
        <v>4.1180000000000003</v>
      </c>
      <c r="I730" s="158"/>
      <c r="L730" s="154"/>
      <c r="M730" s="159"/>
      <c r="T730" s="160"/>
      <c r="AT730" s="155" t="s">
        <v>162</v>
      </c>
      <c r="AU730" s="155" t="s">
        <v>82</v>
      </c>
      <c r="AV730" s="13" t="s">
        <v>82</v>
      </c>
      <c r="AW730" s="13" t="s">
        <v>30</v>
      </c>
      <c r="AX730" s="13" t="s">
        <v>73</v>
      </c>
      <c r="AY730" s="155" t="s">
        <v>155</v>
      </c>
    </row>
    <row r="731" spans="2:51" s="12" customFormat="1" ht="10.199999999999999">
      <c r="B731" s="147"/>
      <c r="D731" s="148" t="s">
        <v>162</v>
      </c>
      <c r="E731" s="149" t="s">
        <v>1</v>
      </c>
      <c r="F731" s="150" t="s">
        <v>744</v>
      </c>
      <c r="H731" s="149" t="s">
        <v>1</v>
      </c>
      <c r="I731" s="151"/>
      <c r="L731" s="147"/>
      <c r="M731" s="152"/>
      <c r="T731" s="153"/>
      <c r="AT731" s="149" t="s">
        <v>162</v>
      </c>
      <c r="AU731" s="149" t="s">
        <v>82</v>
      </c>
      <c r="AV731" s="12" t="s">
        <v>80</v>
      </c>
      <c r="AW731" s="12" t="s">
        <v>30</v>
      </c>
      <c r="AX731" s="12" t="s">
        <v>73</v>
      </c>
      <c r="AY731" s="149" t="s">
        <v>155</v>
      </c>
    </row>
    <row r="732" spans="2:51" s="13" customFormat="1" ht="10.199999999999999">
      <c r="B732" s="154"/>
      <c r="D732" s="148" t="s">
        <v>162</v>
      </c>
      <c r="E732" s="155" t="s">
        <v>1</v>
      </c>
      <c r="F732" s="156" t="s">
        <v>745</v>
      </c>
      <c r="H732" s="157">
        <v>4.7549999999999999</v>
      </c>
      <c r="I732" s="158"/>
      <c r="L732" s="154"/>
      <c r="M732" s="159"/>
      <c r="T732" s="160"/>
      <c r="AT732" s="155" t="s">
        <v>162</v>
      </c>
      <c r="AU732" s="155" t="s">
        <v>82</v>
      </c>
      <c r="AV732" s="13" t="s">
        <v>82</v>
      </c>
      <c r="AW732" s="13" t="s">
        <v>30</v>
      </c>
      <c r="AX732" s="13" t="s">
        <v>73</v>
      </c>
      <c r="AY732" s="155" t="s">
        <v>155</v>
      </c>
    </row>
    <row r="733" spans="2:51" s="12" customFormat="1" ht="10.199999999999999">
      <c r="B733" s="147"/>
      <c r="D733" s="148" t="s">
        <v>162</v>
      </c>
      <c r="E733" s="149" t="s">
        <v>1</v>
      </c>
      <c r="F733" s="150" t="s">
        <v>746</v>
      </c>
      <c r="H733" s="149" t="s">
        <v>1</v>
      </c>
      <c r="I733" s="151"/>
      <c r="L733" s="147"/>
      <c r="M733" s="152"/>
      <c r="T733" s="153"/>
      <c r="AT733" s="149" t="s">
        <v>162</v>
      </c>
      <c r="AU733" s="149" t="s">
        <v>82</v>
      </c>
      <c r="AV733" s="12" t="s">
        <v>80</v>
      </c>
      <c r="AW733" s="12" t="s">
        <v>30</v>
      </c>
      <c r="AX733" s="12" t="s">
        <v>73</v>
      </c>
      <c r="AY733" s="149" t="s">
        <v>155</v>
      </c>
    </row>
    <row r="734" spans="2:51" s="13" customFormat="1" ht="10.199999999999999">
      <c r="B734" s="154"/>
      <c r="D734" s="148" t="s">
        <v>162</v>
      </c>
      <c r="E734" s="155" t="s">
        <v>1</v>
      </c>
      <c r="F734" s="156" t="s">
        <v>747</v>
      </c>
      <c r="H734" s="157">
        <v>2.4159999999999999</v>
      </c>
      <c r="I734" s="158"/>
      <c r="L734" s="154"/>
      <c r="M734" s="159"/>
      <c r="T734" s="160"/>
      <c r="AT734" s="155" t="s">
        <v>162</v>
      </c>
      <c r="AU734" s="155" t="s">
        <v>82</v>
      </c>
      <c r="AV734" s="13" t="s">
        <v>82</v>
      </c>
      <c r="AW734" s="13" t="s">
        <v>30</v>
      </c>
      <c r="AX734" s="13" t="s">
        <v>73</v>
      </c>
      <c r="AY734" s="155" t="s">
        <v>155</v>
      </c>
    </row>
    <row r="735" spans="2:51" s="15" customFormat="1" ht="10.199999999999999">
      <c r="B735" s="168"/>
      <c r="D735" s="148" t="s">
        <v>162</v>
      </c>
      <c r="E735" s="169" t="s">
        <v>1</v>
      </c>
      <c r="F735" s="170" t="s">
        <v>170</v>
      </c>
      <c r="H735" s="171">
        <v>49.365000000000002</v>
      </c>
      <c r="I735" s="172"/>
      <c r="L735" s="168"/>
      <c r="M735" s="173"/>
      <c r="T735" s="174"/>
      <c r="AT735" s="169" t="s">
        <v>162</v>
      </c>
      <c r="AU735" s="169" t="s">
        <v>82</v>
      </c>
      <c r="AV735" s="15" t="s">
        <v>87</v>
      </c>
      <c r="AW735" s="15" t="s">
        <v>30</v>
      </c>
      <c r="AX735" s="15" t="s">
        <v>73</v>
      </c>
      <c r="AY735" s="169" t="s">
        <v>155</v>
      </c>
    </row>
    <row r="736" spans="2:51" s="12" customFormat="1" ht="10.199999999999999">
      <c r="B736" s="147"/>
      <c r="D736" s="148" t="s">
        <v>162</v>
      </c>
      <c r="E736" s="149" t="s">
        <v>1</v>
      </c>
      <c r="F736" s="150" t="s">
        <v>564</v>
      </c>
      <c r="H736" s="149" t="s">
        <v>1</v>
      </c>
      <c r="I736" s="151"/>
      <c r="L736" s="147"/>
      <c r="M736" s="152"/>
      <c r="T736" s="153"/>
      <c r="AT736" s="149" t="s">
        <v>162</v>
      </c>
      <c r="AU736" s="149" t="s">
        <v>82</v>
      </c>
      <c r="AV736" s="12" t="s">
        <v>80</v>
      </c>
      <c r="AW736" s="12" t="s">
        <v>30</v>
      </c>
      <c r="AX736" s="12" t="s">
        <v>73</v>
      </c>
      <c r="AY736" s="149" t="s">
        <v>155</v>
      </c>
    </row>
    <row r="737" spans="2:51" s="13" customFormat="1" ht="10.199999999999999">
      <c r="B737" s="154"/>
      <c r="D737" s="148" t="s">
        <v>162</v>
      </c>
      <c r="E737" s="155" t="s">
        <v>1</v>
      </c>
      <c r="F737" s="156" t="s">
        <v>748</v>
      </c>
      <c r="H737" s="157">
        <v>7.4710000000000001</v>
      </c>
      <c r="I737" s="158"/>
      <c r="L737" s="154"/>
      <c r="M737" s="159"/>
      <c r="T737" s="160"/>
      <c r="AT737" s="155" t="s">
        <v>162</v>
      </c>
      <c r="AU737" s="155" t="s">
        <v>82</v>
      </c>
      <c r="AV737" s="13" t="s">
        <v>82</v>
      </c>
      <c r="AW737" s="13" t="s">
        <v>30</v>
      </c>
      <c r="AX737" s="13" t="s">
        <v>73</v>
      </c>
      <c r="AY737" s="155" t="s">
        <v>155</v>
      </c>
    </row>
    <row r="738" spans="2:51" s="13" customFormat="1" ht="10.199999999999999">
      <c r="B738" s="154"/>
      <c r="D738" s="148" t="s">
        <v>162</v>
      </c>
      <c r="E738" s="155" t="s">
        <v>1</v>
      </c>
      <c r="F738" s="156" t="s">
        <v>749</v>
      </c>
      <c r="H738" s="157">
        <v>26.712</v>
      </c>
      <c r="I738" s="158"/>
      <c r="L738" s="154"/>
      <c r="M738" s="159"/>
      <c r="T738" s="160"/>
      <c r="AT738" s="155" t="s">
        <v>162</v>
      </c>
      <c r="AU738" s="155" t="s">
        <v>82</v>
      </c>
      <c r="AV738" s="13" t="s">
        <v>82</v>
      </c>
      <c r="AW738" s="13" t="s">
        <v>30</v>
      </c>
      <c r="AX738" s="13" t="s">
        <v>73</v>
      </c>
      <c r="AY738" s="155" t="s">
        <v>155</v>
      </c>
    </row>
    <row r="739" spans="2:51" s="13" customFormat="1" ht="10.199999999999999">
      <c r="B739" s="154"/>
      <c r="D739" s="148" t="s">
        <v>162</v>
      </c>
      <c r="E739" s="155" t="s">
        <v>1</v>
      </c>
      <c r="F739" s="156" t="s">
        <v>750</v>
      </c>
      <c r="H739" s="157">
        <v>32.201999999999998</v>
      </c>
      <c r="I739" s="158"/>
      <c r="L739" s="154"/>
      <c r="M739" s="159"/>
      <c r="T739" s="160"/>
      <c r="AT739" s="155" t="s">
        <v>162</v>
      </c>
      <c r="AU739" s="155" t="s">
        <v>82</v>
      </c>
      <c r="AV739" s="13" t="s">
        <v>82</v>
      </c>
      <c r="AW739" s="13" t="s">
        <v>30</v>
      </c>
      <c r="AX739" s="13" t="s">
        <v>73</v>
      </c>
      <c r="AY739" s="155" t="s">
        <v>155</v>
      </c>
    </row>
    <row r="740" spans="2:51" s="13" customFormat="1" ht="10.199999999999999">
      <c r="B740" s="154"/>
      <c r="D740" s="148" t="s">
        <v>162</v>
      </c>
      <c r="E740" s="155" t="s">
        <v>1</v>
      </c>
      <c r="F740" s="156" t="s">
        <v>751</v>
      </c>
      <c r="H740" s="157">
        <v>1.5</v>
      </c>
      <c r="I740" s="158"/>
      <c r="L740" s="154"/>
      <c r="M740" s="159"/>
      <c r="T740" s="160"/>
      <c r="AT740" s="155" t="s">
        <v>162</v>
      </c>
      <c r="AU740" s="155" t="s">
        <v>82</v>
      </c>
      <c r="AV740" s="13" t="s">
        <v>82</v>
      </c>
      <c r="AW740" s="13" t="s">
        <v>30</v>
      </c>
      <c r="AX740" s="13" t="s">
        <v>73</v>
      </c>
      <c r="AY740" s="155" t="s">
        <v>155</v>
      </c>
    </row>
    <row r="741" spans="2:51" s="13" customFormat="1" ht="10.199999999999999">
      <c r="B741" s="154"/>
      <c r="D741" s="148" t="s">
        <v>162</v>
      </c>
      <c r="E741" s="155" t="s">
        <v>1</v>
      </c>
      <c r="F741" s="156" t="s">
        <v>752</v>
      </c>
      <c r="H741" s="157">
        <v>2.8580000000000001</v>
      </c>
      <c r="I741" s="158"/>
      <c r="L741" s="154"/>
      <c r="M741" s="159"/>
      <c r="T741" s="160"/>
      <c r="AT741" s="155" t="s">
        <v>162</v>
      </c>
      <c r="AU741" s="155" t="s">
        <v>82</v>
      </c>
      <c r="AV741" s="13" t="s">
        <v>82</v>
      </c>
      <c r="AW741" s="13" t="s">
        <v>30</v>
      </c>
      <c r="AX741" s="13" t="s">
        <v>73</v>
      </c>
      <c r="AY741" s="155" t="s">
        <v>155</v>
      </c>
    </row>
    <row r="742" spans="2:51" s="13" customFormat="1" ht="10.199999999999999">
      <c r="B742" s="154"/>
      <c r="D742" s="148" t="s">
        <v>162</v>
      </c>
      <c r="E742" s="155" t="s">
        <v>1</v>
      </c>
      <c r="F742" s="156" t="s">
        <v>753</v>
      </c>
      <c r="H742" s="157">
        <v>1.958</v>
      </c>
      <c r="I742" s="158"/>
      <c r="L742" s="154"/>
      <c r="M742" s="159"/>
      <c r="T742" s="160"/>
      <c r="AT742" s="155" t="s">
        <v>162</v>
      </c>
      <c r="AU742" s="155" t="s">
        <v>82</v>
      </c>
      <c r="AV742" s="13" t="s">
        <v>82</v>
      </c>
      <c r="AW742" s="13" t="s">
        <v>30</v>
      </c>
      <c r="AX742" s="13" t="s">
        <v>73</v>
      </c>
      <c r="AY742" s="155" t="s">
        <v>155</v>
      </c>
    </row>
    <row r="743" spans="2:51" s="13" customFormat="1" ht="10.199999999999999">
      <c r="B743" s="154"/>
      <c r="D743" s="148" t="s">
        <v>162</v>
      </c>
      <c r="E743" s="155" t="s">
        <v>1</v>
      </c>
      <c r="F743" s="156" t="s">
        <v>754</v>
      </c>
      <c r="H743" s="157">
        <v>-5.6559999999999997</v>
      </c>
      <c r="I743" s="158"/>
      <c r="L743" s="154"/>
      <c r="M743" s="159"/>
      <c r="T743" s="160"/>
      <c r="AT743" s="155" t="s">
        <v>162</v>
      </c>
      <c r="AU743" s="155" t="s">
        <v>82</v>
      </c>
      <c r="AV743" s="13" t="s">
        <v>82</v>
      </c>
      <c r="AW743" s="13" t="s">
        <v>30</v>
      </c>
      <c r="AX743" s="13" t="s">
        <v>73</v>
      </c>
      <c r="AY743" s="155" t="s">
        <v>155</v>
      </c>
    </row>
    <row r="744" spans="2:51" s="12" customFormat="1" ht="10.199999999999999">
      <c r="B744" s="147"/>
      <c r="D744" s="148" t="s">
        <v>162</v>
      </c>
      <c r="E744" s="149" t="s">
        <v>1</v>
      </c>
      <c r="F744" s="150" t="s">
        <v>546</v>
      </c>
      <c r="H744" s="149" t="s">
        <v>1</v>
      </c>
      <c r="I744" s="151"/>
      <c r="L744" s="147"/>
      <c r="M744" s="152"/>
      <c r="T744" s="153"/>
      <c r="AT744" s="149" t="s">
        <v>162</v>
      </c>
      <c r="AU744" s="149" t="s">
        <v>82</v>
      </c>
      <c r="AV744" s="12" t="s">
        <v>80</v>
      </c>
      <c r="AW744" s="12" t="s">
        <v>30</v>
      </c>
      <c r="AX744" s="12" t="s">
        <v>73</v>
      </c>
      <c r="AY744" s="149" t="s">
        <v>155</v>
      </c>
    </row>
    <row r="745" spans="2:51" s="13" customFormat="1" ht="10.199999999999999">
      <c r="B745" s="154"/>
      <c r="D745" s="148" t="s">
        <v>162</v>
      </c>
      <c r="E745" s="155" t="s">
        <v>1</v>
      </c>
      <c r="F745" s="156" t="s">
        <v>755</v>
      </c>
      <c r="H745" s="157">
        <v>29.567</v>
      </c>
      <c r="I745" s="158"/>
      <c r="L745" s="154"/>
      <c r="M745" s="159"/>
      <c r="T745" s="160"/>
      <c r="AT745" s="155" t="s">
        <v>162</v>
      </c>
      <c r="AU745" s="155" t="s">
        <v>82</v>
      </c>
      <c r="AV745" s="13" t="s">
        <v>82</v>
      </c>
      <c r="AW745" s="13" t="s">
        <v>30</v>
      </c>
      <c r="AX745" s="13" t="s">
        <v>73</v>
      </c>
      <c r="AY745" s="155" t="s">
        <v>155</v>
      </c>
    </row>
    <row r="746" spans="2:51" s="13" customFormat="1" ht="10.199999999999999">
      <c r="B746" s="154"/>
      <c r="D746" s="148" t="s">
        <v>162</v>
      </c>
      <c r="E746" s="155" t="s">
        <v>1</v>
      </c>
      <c r="F746" s="156" t="s">
        <v>756</v>
      </c>
      <c r="H746" s="157">
        <v>27.986000000000001</v>
      </c>
      <c r="I746" s="158"/>
      <c r="L746" s="154"/>
      <c r="M746" s="159"/>
      <c r="T746" s="160"/>
      <c r="AT746" s="155" t="s">
        <v>162</v>
      </c>
      <c r="AU746" s="155" t="s">
        <v>82</v>
      </c>
      <c r="AV746" s="13" t="s">
        <v>82</v>
      </c>
      <c r="AW746" s="13" t="s">
        <v>30</v>
      </c>
      <c r="AX746" s="13" t="s">
        <v>73</v>
      </c>
      <c r="AY746" s="155" t="s">
        <v>155</v>
      </c>
    </row>
    <row r="747" spans="2:51" s="13" customFormat="1" ht="10.199999999999999">
      <c r="B747" s="154"/>
      <c r="D747" s="148" t="s">
        <v>162</v>
      </c>
      <c r="E747" s="155" t="s">
        <v>1</v>
      </c>
      <c r="F747" s="156" t="s">
        <v>757</v>
      </c>
      <c r="H747" s="157">
        <v>5.407</v>
      </c>
      <c r="I747" s="158"/>
      <c r="L747" s="154"/>
      <c r="M747" s="159"/>
      <c r="T747" s="160"/>
      <c r="AT747" s="155" t="s">
        <v>162</v>
      </c>
      <c r="AU747" s="155" t="s">
        <v>82</v>
      </c>
      <c r="AV747" s="13" t="s">
        <v>82</v>
      </c>
      <c r="AW747" s="13" t="s">
        <v>30</v>
      </c>
      <c r="AX747" s="13" t="s">
        <v>73</v>
      </c>
      <c r="AY747" s="155" t="s">
        <v>155</v>
      </c>
    </row>
    <row r="748" spans="2:51" s="13" customFormat="1" ht="10.199999999999999">
      <c r="B748" s="154"/>
      <c r="D748" s="148" t="s">
        <v>162</v>
      </c>
      <c r="E748" s="155" t="s">
        <v>1</v>
      </c>
      <c r="F748" s="156" t="s">
        <v>751</v>
      </c>
      <c r="H748" s="157">
        <v>1.5</v>
      </c>
      <c r="I748" s="158"/>
      <c r="L748" s="154"/>
      <c r="M748" s="159"/>
      <c r="T748" s="160"/>
      <c r="AT748" s="155" t="s">
        <v>162</v>
      </c>
      <c r="AU748" s="155" t="s">
        <v>82</v>
      </c>
      <c r="AV748" s="13" t="s">
        <v>82</v>
      </c>
      <c r="AW748" s="13" t="s">
        <v>30</v>
      </c>
      <c r="AX748" s="13" t="s">
        <v>73</v>
      </c>
      <c r="AY748" s="155" t="s">
        <v>155</v>
      </c>
    </row>
    <row r="749" spans="2:51" s="13" customFormat="1" ht="10.199999999999999">
      <c r="B749" s="154"/>
      <c r="D749" s="148" t="s">
        <v>162</v>
      </c>
      <c r="E749" s="155" t="s">
        <v>1</v>
      </c>
      <c r="F749" s="156" t="s">
        <v>758</v>
      </c>
      <c r="H749" s="157">
        <v>-5.9260000000000002</v>
      </c>
      <c r="I749" s="158"/>
      <c r="L749" s="154"/>
      <c r="M749" s="159"/>
      <c r="T749" s="160"/>
      <c r="AT749" s="155" t="s">
        <v>162</v>
      </c>
      <c r="AU749" s="155" t="s">
        <v>82</v>
      </c>
      <c r="AV749" s="13" t="s">
        <v>82</v>
      </c>
      <c r="AW749" s="13" t="s">
        <v>30</v>
      </c>
      <c r="AX749" s="13" t="s">
        <v>73</v>
      </c>
      <c r="AY749" s="155" t="s">
        <v>155</v>
      </c>
    </row>
    <row r="750" spans="2:51" s="12" customFormat="1" ht="10.199999999999999">
      <c r="B750" s="147"/>
      <c r="D750" s="148" t="s">
        <v>162</v>
      </c>
      <c r="E750" s="149" t="s">
        <v>1</v>
      </c>
      <c r="F750" s="150" t="s">
        <v>759</v>
      </c>
      <c r="H750" s="149" t="s">
        <v>1</v>
      </c>
      <c r="I750" s="151"/>
      <c r="L750" s="147"/>
      <c r="M750" s="152"/>
      <c r="T750" s="153"/>
      <c r="AT750" s="149" t="s">
        <v>162</v>
      </c>
      <c r="AU750" s="149" t="s">
        <v>82</v>
      </c>
      <c r="AV750" s="12" t="s">
        <v>80</v>
      </c>
      <c r="AW750" s="12" t="s">
        <v>30</v>
      </c>
      <c r="AX750" s="12" t="s">
        <v>73</v>
      </c>
      <c r="AY750" s="149" t="s">
        <v>155</v>
      </c>
    </row>
    <row r="751" spans="2:51" s="13" customFormat="1" ht="10.199999999999999">
      <c r="B751" s="154"/>
      <c r="D751" s="148" t="s">
        <v>162</v>
      </c>
      <c r="E751" s="155" t="s">
        <v>1</v>
      </c>
      <c r="F751" s="156" t="s">
        <v>760</v>
      </c>
      <c r="H751" s="157">
        <v>3.6840000000000002</v>
      </c>
      <c r="I751" s="158"/>
      <c r="L751" s="154"/>
      <c r="M751" s="159"/>
      <c r="T751" s="160"/>
      <c r="AT751" s="155" t="s">
        <v>162</v>
      </c>
      <c r="AU751" s="155" t="s">
        <v>82</v>
      </c>
      <c r="AV751" s="13" t="s">
        <v>82</v>
      </c>
      <c r="AW751" s="13" t="s">
        <v>30</v>
      </c>
      <c r="AX751" s="13" t="s">
        <v>73</v>
      </c>
      <c r="AY751" s="155" t="s">
        <v>155</v>
      </c>
    </row>
    <row r="752" spans="2:51" s="13" customFormat="1" ht="10.199999999999999">
      <c r="B752" s="154"/>
      <c r="D752" s="148" t="s">
        <v>162</v>
      </c>
      <c r="E752" s="155" t="s">
        <v>1</v>
      </c>
      <c r="F752" s="156" t="s">
        <v>761</v>
      </c>
      <c r="H752" s="157">
        <v>54.369</v>
      </c>
      <c r="I752" s="158"/>
      <c r="L752" s="154"/>
      <c r="M752" s="159"/>
      <c r="T752" s="160"/>
      <c r="AT752" s="155" t="s">
        <v>162</v>
      </c>
      <c r="AU752" s="155" t="s">
        <v>82</v>
      </c>
      <c r="AV752" s="13" t="s">
        <v>82</v>
      </c>
      <c r="AW752" s="13" t="s">
        <v>30</v>
      </c>
      <c r="AX752" s="13" t="s">
        <v>73</v>
      </c>
      <c r="AY752" s="155" t="s">
        <v>155</v>
      </c>
    </row>
    <row r="753" spans="2:51" s="13" customFormat="1" ht="10.199999999999999">
      <c r="B753" s="154"/>
      <c r="D753" s="148" t="s">
        <v>162</v>
      </c>
      <c r="E753" s="155" t="s">
        <v>1</v>
      </c>
      <c r="F753" s="156" t="s">
        <v>762</v>
      </c>
      <c r="H753" s="157">
        <v>-3.1520000000000001</v>
      </c>
      <c r="I753" s="158"/>
      <c r="L753" s="154"/>
      <c r="M753" s="159"/>
      <c r="T753" s="160"/>
      <c r="AT753" s="155" t="s">
        <v>162</v>
      </c>
      <c r="AU753" s="155" t="s">
        <v>82</v>
      </c>
      <c r="AV753" s="13" t="s">
        <v>82</v>
      </c>
      <c r="AW753" s="13" t="s">
        <v>30</v>
      </c>
      <c r="AX753" s="13" t="s">
        <v>73</v>
      </c>
      <c r="AY753" s="155" t="s">
        <v>155</v>
      </c>
    </row>
    <row r="754" spans="2:51" s="12" customFormat="1" ht="10.199999999999999">
      <c r="B754" s="147"/>
      <c r="D754" s="148" t="s">
        <v>162</v>
      </c>
      <c r="E754" s="149" t="s">
        <v>1</v>
      </c>
      <c r="F754" s="150" t="s">
        <v>763</v>
      </c>
      <c r="H754" s="149" t="s">
        <v>1</v>
      </c>
      <c r="I754" s="151"/>
      <c r="L754" s="147"/>
      <c r="M754" s="152"/>
      <c r="T754" s="153"/>
      <c r="AT754" s="149" t="s">
        <v>162</v>
      </c>
      <c r="AU754" s="149" t="s">
        <v>82</v>
      </c>
      <c r="AV754" s="12" t="s">
        <v>80</v>
      </c>
      <c r="AW754" s="12" t="s">
        <v>30</v>
      </c>
      <c r="AX754" s="12" t="s">
        <v>73</v>
      </c>
      <c r="AY754" s="149" t="s">
        <v>155</v>
      </c>
    </row>
    <row r="755" spans="2:51" s="13" customFormat="1" ht="10.199999999999999">
      <c r="B755" s="154"/>
      <c r="D755" s="148" t="s">
        <v>162</v>
      </c>
      <c r="E755" s="155" t="s">
        <v>1</v>
      </c>
      <c r="F755" s="156" t="s">
        <v>764</v>
      </c>
      <c r="H755" s="157">
        <v>30.244</v>
      </c>
      <c r="I755" s="158"/>
      <c r="L755" s="154"/>
      <c r="M755" s="159"/>
      <c r="T755" s="160"/>
      <c r="AT755" s="155" t="s">
        <v>162</v>
      </c>
      <c r="AU755" s="155" t="s">
        <v>82</v>
      </c>
      <c r="AV755" s="13" t="s">
        <v>82</v>
      </c>
      <c r="AW755" s="13" t="s">
        <v>30</v>
      </c>
      <c r="AX755" s="13" t="s">
        <v>73</v>
      </c>
      <c r="AY755" s="155" t="s">
        <v>155</v>
      </c>
    </row>
    <row r="756" spans="2:51" s="13" customFormat="1" ht="10.199999999999999">
      <c r="B756" s="154"/>
      <c r="D756" s="148" t="s">
        <v>162</v>
      </c>
      <c r="E756" s="155" t="s">
        <v>1</v>
      </c>
      <c r="F756" s="156" t="s">
        <v>765</v>
      </c>
      <c r="H756" s="157">
        <v>5.2229999999999999</v>
      </c>
      <c r="I756" s="158"/>
      <c r="L756" s="154"/>
      <c r="M756" s="159"/>
      <c r="T756" s="160"/>
      <c r="AT756" s="155" t="s">
        <v>162</v>
      </c>
      <c r="AU756" s="155" t="s">
        <v>82</v>
      </c>
      <c r="AV756" s="13" t="s">
        <v>82</v>
      </c>
      <c r="AW756" s="13" t="s">
        <v>30</v>
      </c>
      <c r="AX756" s="13" t="s">
        <v>73</v>
      </c>
      <c r="AY756" s="155" t="s">
        <v>155</v>
      </c>
    </row>
    <row r="757" spans="2:51" s="13" customFormat="1" ht="10.199999999999999">
      <c r="B757" s="154"/>
      <c r="D757" s="148" t="s">
        <v>162</v>
      </c>
      <c r="E757" s="155" t="s">
        <v>1</v>
      </c>
      <c r="F757" s="156" t="s">
        <v>766</v>
      </c>
      <c r="H757" s="157">
        <v>5.8879999999999999</v>
      </c>
      <c r="I757" s="158"/>
      <c r="L757" s="154"/>
      <c r="M757" s="159"/>
      <c r="T757" s="160"/>
      <c r="AT757" s="155" t="s">
        <v>162</v>
      </c>
      <c r="AU757" s="155" t="s">
        <v>82</v>
      </c>
      <c r="AV757" s="13" t="s">
        <v>82</v>
      </c>
      <c r="AW757" s="13" t="s">
        <v>30</v>
      </c>
      <c r="AX757" s="13" t="s">
        <v>73</v>
      </c>
      <c r="AY757" s="155" t="s">
        <v>155</v>
      </c>
    </row>
    <row r="758" spans="2:51" s="13" customFormat="1" ht="10.199999999999999">
      <c r="B758" s="154"/>
      <c r="D758" s="148" t="s">
        <v>162</v>
      </c>
      <c r="E758" s="155" t="s">
        <v>1</v>
      </c>
      <c r="F758" s="156" t="s">
        <v>767</v>
      </c>
      <c r="H758" s="157">
        <v>1.53</v>
      </c>
      <c r="I758" s="158"/>
      <c r="L758" s="154"/>
      <c r="M758" s="159"/>
      <c r="T758" s="160"/>
      <c r="AT758" s="155" t="s">
        <v>162</v>
      </c>
      <c r="AU758" s="155" t="s">
        <v>82</v>
      </c>
      <c r="AV758" s="13" t="s">
        <v>82</v>
      </c>
      <c r="AW758" s="13" t="s">
        <v>30</v>
      </c>
      <c r="AX758" s="13" t="s">
        <v>73</v>
      </c>
      <c r="AY758" s="155" t="s">
        <v>155</v>
      </c>
    </row>
    <row r="759" spans="2:51" s="13" customFormat="1" ht="10.199999999999999">
      <c r="B759" s="154"/>
      <c r="D759" s="148" t="s">
        <v>162</v>
      </c>
      <c r="E759" s="155" t="s">
        <v>1</v>
      </c>
      <c r="F759" s="156" t="s">
        <v>768</v>
      </c>
      <c r="H759" s="157">
        <v>1.17</v>
      </c>
      <c r="I759" s="158"/>
      <c r="L759" s="154"/>
      <c r="M759" s="159"/>
      <c r="T759" s="160"/>
      <c r="AT759" s="155" t="s">
        <v>162</v>
      </c>
      <c r="AU759" s="155" t="s">
        <v>82</v>
      </c>
      <c r="AV759" s="13" t="s">
        <v>82</v>
      </c>
      <c r="AW759" s="13" t="s">
        <v>30</v>
      </c>
      <c r="AX759" s="13" t="s">
        <v>73</v>
      </c>
      <c r="AY759" s="155" t="s">
        <v>155</v>
      </c>
    </row>
    <row r="760" spans="2:51" s="13" customFormat="1" ht="10.199999999999999">
      <c r="B760" s="154"/>
      <c r="D760" s="148" t="s">
        <v>162</v>
      </c>
      <c r="E760" s="155" t="s">
        <v>1</v>
      </c>
      <c r="F760" s="156" t="s">
        <v>769</v>
      </c>
      <c r="H760" s="157">
        <v>-2.16</v>
      </c>
      <c r="I760" s="158"/>
      <c r="L760" s="154"/>
      <c r="M760" s="159"/>
      <c r="T760" s="160"/>
      <c r="AT760" s="155" t="s">
        <v>162</v>
      </c>
      <c r="AU760" s="155" t="s">
        <v>82</v>
      </c>
      <c r="AV760" s="13" t="s">
        <v>82</v>
      </c>
      <c r="AW760" s="13" t="s">
        <v>30</v>
      </c>
      <c r="AX760" s="13" t="s">
        <v>73</v>
      </c>
      <c r="AY760" s="155" t="s">
        <v>155</v>
      </c>
    </row>
    <row r="761" spans="2:51" s="12" customFormat="1" ht="10.199999999999999">
      <c r="B761" s="147"/>
      <c r="D761" s="148" t="s">
        <v>162</v>
      </c>
      <c r="E761" s="149" t="s">
        <v>1</v>
      </c>
      <c r="F761" s="150" t="s">
        <v>770</v>
      </c>
      <c r="H761" s="149" t="s">
        <v>1</v>
      </c>
      <c r="I761" s="151"/>
      <c r="L761" s="147"/>
      <c r="M761" s="152"/>
      <c r="T761" s="153"/>
      <c r="AT761" s="149" t="s">
        <v>162</v>
      </c>
      <c r="AU761" s="149" t="s">
        <v>82</v>
      </c>
      <c r="AV761" s="12" t="s">
        <v>80</v>
      </c>
      <c r="AW761" s="12" t="s">
        <v>30</v>
      </c>
      <c r="AX761" s="12" t="s">
        <v>73</v>
      </c>
      <c r="AY761" s="149" t="s">
        <v>155</v>
      </c>
    </row>
    <row r="762" spans="2:51" s="13" customFormat="1" ht="10.199999999999999">
      <c r="B762" s="154"/>
      <c r="D762" s="148" t="s">
        <v>162</v>
      </c>
      <c r="E762" s="155" t="s">
        <v>1</v>
      </c>
      <c r="F762" s="156" t="s">
        <v>771</v>
      </c>
      <c r="H762" s="157">
        <v>28.702000000000002</v>
      </c>
      <c r="I762" s="158"/>
      <c r="L762" s="154"/>
      <c r="M762" s="159"/>
      <c r="T762" s="160"/>
      <c r="AT762" s="155" t="s">
        <v>162</v>
      </c>
      <c r="AU762" s="155" t="s">
        <v>82</v>
      </c>
      <c r="AV762" s="13" t="s">
        <v>82</v>
      </c>
      <c r="AW762" s="13" t="s">
        <v>30</v>
      </c>
      <c r="AX762" s="13" t="s">
        <v>73</v>
      </c>
      <c r="AY762" s="155" t="s">
        <v>155</v>
      </c>
    </row>
    <row r="763" spans="2:51" s="13" customFormat="1" ht="10.199999999999999">
      <c r="B763" s="154"/>
      <c r="D763" s="148" t="s">
        <v>162</v>
      </c>
      <c r="E763" s="155" t="s">
        <v>1</v>
      </c>
      <c r="F763" s="156" t="s">
        <v>772</v>
      </c>
      <c r="H763" s="157">
        <v>4.9909999999999997</v>
      </c>
      <c r="I763" s="158"/>
      <c r="L763" s="154"/>
      <c r="M763" s="159"/>
      <c r="T763" s="160"/>
      <c r="AT763" s="155" t="s">
        <v>162</v>
      </c>
      <c r="AU763" s="155" t="s">
        <v>82</v>
      </c>
      <c r="AV763" s="13" t="s">
        <v>82</v>
      </c>
      <c r="AW763" s="13" t="s">
        <v>30</v>
      </c>
      <c r="AX763" s="13" t="s">
        <v>73</v>
      </c>
      <c r="AY763" s="155" t="s">
        <v>155</v>
      </c>
    </row>
    <row r="764" spans="2:51" s="13" customFormat="1" ht="10.199999999999999">
      <c r="B764" s="154"/>
      <c r="D764" s="148" t="s">
        <v>162</v>
      </c>
      <c r="E764" s="155" t="s">
        <v>1</v>
      </c>
      <c r="F764" s="156" t="s">
        <v>773</v>
      </c>
      <c r="H764" s="157">
        <v>5.7679999999999998</v>
      </c>
      <c r="I764" s="158"/>
      <c r="L764" s="154"/>
      <c r="M764" s="159"/>
      <c r="T764" s="160"/>
      <c r="AT764" s="155" t="s">
        <v>162</v>
      </c>
      <c r="AU764" s="155" t="s">
        <v>82</v>
      </c>
      <c r="AV764" s="13" t="s">
        <v>82</v>
      </c>
      <c r="AW764" s="13" t="s">
        <v>30</v>
      </c>
      <c r="AX764" s="13" t="s">
        <v>73</v>
      </c>
      <c r="AY764" s="155" t="s">
        <v>155</v>
      </c>
    </row>
    <row r="765" spans="2:51" s="13" customFormat="1" ht="10.199999999999999">
      <c r="B765" s="154"/>
      <c r="D765" s="148" t="s">
        <v>162</v>
      </c>
      <c r="E765" s="155" t="s">
        <v>1</v>
      </c>
      <c r="F765" s="156" t="s">
        <v>768</v>
      </c>
      <c r="H765" s="157">
        <v>1.17</v>
      </c>
      <c r="I765" s="158"/>
      <c r="L765" s="154"/>
      <c r="M765" s="159"/>
      <c r="T765" s="160"/>
      <c r="AT765" s="155" t="s">
        <v>162</v>
      </c>
      <c r="AU765" s="155" t="s">
        <v>82</v>
      </c>
      <c r="AV765" s="13" t="s">
        <v>82</v>
      </c>
      <c r="AW765" s="13" t="s">
        <v>30</v>
      </c>
      <c r="AX765" s="13" t="s">
        <v>73</v>
      </c>
      <c r="AY765" s="155" t="s">
        <v>155</v>
      </c>
    </row>
    <row r="766" spans="2:51" s="13" customFormat="1" ht="10.199999999999999">
      <c r="B766" s="154"/>
      <c r="D766" s="148" t="s">
        <v>162</v>
      </c>
      <c r="E766" s="155" t="s">
        <v>1</v>
      </c>
      <c r="F766" s="156" t="s">
        <v>769</v>
      </c>
      <c r="H766" s="157">
        <v>-2.16</v>
      </c>
      <c r="I766" s="158"/>
      <c r="L766" s="154"/>
      <c r="M766" s="159"/>
      <c r="T766" s="160"/>
      <c r="AT766" s="155" t="s">
        <v>162</v>
      </c>
      <c r="AU766" s="155" t="s">
        <v>82</v>
      </c>
      <c r="AV766" s="13" t="s">
        <v>82</v>
      </c>
      <c r="AW766" s="13" t="s">
        <v>30</v>
      </c>
      <c r="AX766" s="13" t="s">
        <v>73</v>
      </c>
      <c r="AY766" s="155" t="s">
        <v>155</v>
      </c>
    </row>
    <row r="767" spans="2:51" s="12" customFormat="1" ht="10.199999999999999">
      <c r="B767" s="147"/>
      <c r="D767" s="148" t="s">
        <v>162</v>
      </c>
      <c r="E767" s="149" t="s">
        <v>1</v>
      </c>
      <c r="F767" s="150" t="s">
        <v>774</v>
      </c>
      <c r="H767" s="149" t="s">
        <v>1</v>
      </c>
      <c r="I767" s="151"/>
      <c r="L767" s="147"/>
      <c r="M767" s="152"/>
      <c r="T767" s="153"/>
      <c r="AT767" s="149" t="s">
        <v>162</v>
      </c>
      <c r="AU767" s="149" t="s">
        <v>82</v>
      </c>
      <c r="AV767" s="12" t="s">
        <v>80</v>
      </c>
      <c r="AW767" s="12" t="s">
        <v>30</v>
      </c>
      <c r="AX767" s="12" t="s">
        <v>73</v>
      </c>
      <c r="AY767" s="149" t="s">
        <v>155</v>
      </c>
    </row>
    <row r="768" spans="2:51" s="12" customFormat="1" ht="10.199999999999999">
      <c r="B768" s="147"/>
      <c r="D768" s="148" t="s">
        <v>162</v>
      </c>
      <c r="E768" s="149" t="s">
        <v>1</v>
      </c>
      <c r="F768" s="150" t="s">
        <v>775</v>
      </c>
      <c r="H768" s="149" t="s">
        <v>1</v>
      </c>
      <c r="I768" s="151"/>
      <c r="L768" s="147"/>
      <c r="M768" s="152"/>
      <c r="T768" s="153"/>
      <c r="AT768" s="149" t="s">
        <v>162</v>
      </c>
      <c r="AU768" s="149" t="s">
        <v>82</v>
      </c>
      <c r="AV768" s="12" t="s">
        <v>80</v>
      </c>
      <c r="AW768" s="12" t="s">
        <v>30</v>
      </c>
      <c r="AX768" s="12" t="s">
        <v>73</v>
      </c>
      <c r="AY768" s="149" t="s">
        <v>155</v>
      </c>
    </row>
    <row r="769" spans="2:51" s="13" customFormat="1" ht="10.199999999999999">
      <c r="B769" s="154"/>
      <c r="D769" s="148" t="s">
        <v>162</v>
      </c>
      <c r="E769" s="155" t="s">
        <v>1</v>
      </c>
      <c r="F769" s="156" t="s">
        <v>776</v>
      </c>
      <c r="H769" s="157">
        <v>36.125999999999998</v>
      </c>
      <c r="I769" s="158"/>
      <c r="L769" s="154"/>
      <c r="M769" s="159"/>
      <c r="T769" s="160"/>
      <c r="AT769" s="155" t="s">
        <v>162</v>
      </c>
      <c r="AU769" s="155" t="s">
        <v>82</v>
      </c>
      <c r="AV769" s="13" t="s">
        <v>82</v>
      </c>
      <c r="AW769" s="13" t="s">
        <v>30</v>
      </c>
      <c r="AX769" s="13" t="s">
        <v>73</v>
      </c>
      <c r="AY769" s="155" t="s">
        <v>155</v>
      </c>
    </row>
    <row r="770" spans="2:51" s="13" customFormat="1" ht="10.199999999999999">
      <c r="B770" s="154"/>
      <c r="D770" s="148" t="s">
        <v>162</v>
      </c>
      <c r="E770" s="155" t="s">
        <v>1</v>
      </c>
      <c r="F770" s="156" t="s">
        <v>777</v>
      </c>
      <c r="H770" s="157">
        <v>-5.3659999999999997</v>
      </c>
      <c r="I770" s="158"/>
      <c r="L770" s="154"/>
      <c r="M770" s="159"/>
      <c r="T770" s="160"/>
      <c r="AT770" s="155" t="s">
        <v>162</v>
      </c>
      <c r="AU770" s="155" t="s">
        <v>82</v>
      </c>
      <c r="AV770" s="13" t="s">
        <v>82</v>
      </c>
      <c r="AW770" s="13" t="s">
        <v>30</v>
      </c>
      <c r="AX770" s="13" t="s">
        <v>73</v>
      </c>
      <c r="AY770" s="155" t="s">
        <v>155</v>
      </c>
    </row>
    <row r="771" spans="2:51" s="12" customFormat="1" ht="10.199999999999999">
      <c r="B771" s="147"/>
      <c r="D771" s="148" t="s">
        <v>162</v>
      </c>
      <c r="E771" s="149" t="s">
        <v>1</v>
      </c>
      <c r="F771" s="150" t="s">
        <v>778</v>
      </c>
      <c r="H771" s="149" t="s">
        <v>1</v>
      </c>
      <c r="I771" s="151"/>
      <c r="L771" s="147"/>
      <c r="M771" s="152"/>
      <c r="T771" s="153"/>
      <c r="AT771" s="149" t="s">
        <v>162</v>
      </c>
      <c r="AU771" s="149" t="s">
        <v>82</v>
      </c>
      <c r="AV771" s="12" t="s">
        <v>80</v>
      </c>
      <c r="AW771" s="12" t="s">
        <v>30</v>
      </c>
      <c r="AX771" s="12" t="s">
        <v>73</v>
      </c>
      <c r="AY771" s="149" t="s">
        <v>155</v>
      </c>
    </row>
    <row r="772" spans="2:51" s="13" customFormat="1" ht="20.399999999999999">
      <c r="B772" s="154"/>
      <c r="D772" s="148" t="s">
        <v>162</v>
      </c>
      <c r="E772" s="155" t="s">
        <v>1</v>
      </c>
      <c r="F772" s="156" t="s">
        <v>779</v>
      </c>
      <c r="H772" s="157">
        <v>78.341999999999999</v>
      </c>
      <c r="I772" s="158"/>
      <c r="L772" s="154"/>
      <c r="M772" s="159"/>
      <c r="T772" s="160"/>
      <c r="AT772" s="155" t="s">
        <v>162</v>
      </c>
      <c r="AU772" s="155" t="s">
        <v>82</v>
      </c>
      <c r="AV772" s="13" t="s">
        <v>82</v>
      </c>
      <c r="AW772" s="13" t="s">
        <v>30</v>
      </c>
      <c r="AX772" s="13" t="s">
        <v>73</v>
      </c>
      <c r="AY772" s="155" t="s">
        <v>155</v>
      </c>
    </row>
    <row r="773" spans="2:51" s="13" customFormat="1" ht="10.199999999999999">
      <c r="B773" s="154"/>
      <c r="D773" s="148" t="s">
        <v>162</v>
      </c>
      <c r="E773" s="155" t="s">
        <v>1</v>
      </c>
      <c r="F773" s="156" t="s">
        <v>780</v>
      </c>
      <c r="H773" s="157">
        <v>-14.526</v>
      </c>
      <c r="I773" s="158"/>
      <c r="L773" s="154"/>
      <c r="M773" s="159"/>
      <c r="T773" s="160"/>
      <c r="AT773" s="155" t="s">
        <v>162</v>
      </c>
      <c r="AU773" s="155" t="s">
        <v>82</v>
      </c>
      <c r="AV773" s="13" t="s">
        <v>82</v>
      </c>
      <c r="AW773" s="13" t="s">
        <v>30</v>
      </c>
      <c r="AX773" s="13" t="s">
        <v>73</v>
      </c>
      <c r="AY773" s="155" t="s">
        <v>155</v>
      </c>
    </row>
    <row r="774" spans="2:51" s="12" customFormat="1" ht="10.199999999999999">
      <c r="B774" s="147"/>
      <c r="D774" s="148" t="s">
        <v>162</v>
      </c>
      <c r="E774" s="149" t="s">
        <v>1</v>
      </c>
      <c r="F774" s="150" t="s">
        <v>781</v>
      </c>
      <c r="H774" s="149" t="s">
        <v>1</v>
      </c>
      <c r="I774" s="151"/>
      <c r="L774" s="147"/>
      <c r="M774" s="152"/>
      <c r="T774" s="153"/>
      <c r="AT774" s="149" t="s">
        <v>162</v>
      </c>
      <c r="AU774" s="149" t="s">
        <v>82</v>
      </c>
      <c r="AV774" s="12" t="s">
        <v>80</v>
      </c>
      <c r="AW774" s="12" t="s">
        <v>30</v>
      </c>
      <c r="AX774" s="12" t="s">
        <v>73</v>
      </c>
      <c r="AY774" s="149" t="s">
        <v>155</v>
      </c>
    </row>
    <row r="775" spans="2:51" s="13" customFormat="1" ht="10.199999999999999">
      <c r="B775" s="154"/>
      <c r="D775" s="148" t="s">
        <v>162</v>
      </c>
      <c r="E775" s="155" t="s">
        <v>1</v>
      </c>
      <c r="F775" s="156" t="s">
        <v>782</v>
      </c>
      <c r="H775" s="157">
        <v>68.152000000000001</v>
      </c>
      <c r="I775" s="158"/>
      <c r="L775" s="154"/>
      <c r="M775" s="159"/>
      <c r="T775" s="160"/>
      <c r="AT775" s="155" t="s">
        <v>162</v>
      </c>
      <c r="AU775" s="155" t="s">
        <v>82</v>
      </c>
      <c r="AV775" s="13" t="s">
        <v>82</v>
      </c>
      <c r="AW775" s="13" t="s">
        <v>30</v>
      </c>
      <c r="AX775" s="13" t="s">
        <v>73</v>
      </c>
      <c r="AY775" s="155" t="s">
        <v>155</v>
      </c>
    </row>
    <row r="776" spans="2:51" s="13" customFormat="1" ht="10.199999999999999">
      <c r="B776" s="154"/>
      <c r="D776" s="148" t="s">
        <v>162</v>
      </c>
      <c r="E776" s="155" t="s">
        <v>1</v>
      </c>
      <c r="F776" s="156" t="s">
        <v>783</v>
      </c>
      <c r="H776" s="157">
        <v>2.222</v>
      </c>
      <c r="I776" s="158"/>
      <c r="L776" s="154"/>
      <c r="M776" s="159"/>
      <c r="T776" s="160"/>
      <c r="AT776" s="155" t="s">
        <v>162</v>
      </c>
      <c r="AU776" s="155" t="s">
        <v>82</v>
      </c>
      <c r="AV776" s="13" t="s">
        <v>82</v>
      </c>
      <c r="AW776" s="13" t="s">
        <v>30</v>
      </c>
      <c r="AX776" s="13" t="s">
        <v>73</v>
      </c>
      <c r="AY776" s="155" t="s">
        <v>155</v>
      </c>
    </row>
    <row r="777" spans="2:51" s="13" customFormat="1" ht="10.199999999999999">
      <c r="B777" s="154"/>
      <c r="D777" s="148" t="s">
        <v>162</v>
      </c>
      <c r="E777" s="155" t="s">
        <v>1</v>
      </c>
      <c r="F777" s="156" t="s">
        <v>784</v>
      </c>
      <c r="H777" s="157">
        <v>-6.33</v>
      </c>
      <c r="I777" s="158"/>
      <c r="L777" s="154"/>
      <c r="M777" s="159"/>
      <c r="T777" s="160"/>
      <c r="AT777" s="155" t="s">
        <v>162</v>
      </c>
      <c r="AU777" s="155" t="s">
        <v>82</v>
      </c>
      <c r="AV777" s="13" t="s">
        <v>82</v>
      </c>
      <c r="AW777" s="13" t="s">
        <v>30</v>
      </c>
      <c r="AX777" s="13" t="s">
        <v>73</v>
      </c>
      <c r="AY777" s="155" t="s">
        <v>155</v>
      </c>
    </row>
    <row r="778" spans="2:51" s="12" customFormat="1" ht="10.199999999999999">
      <c r="B778" s="147"/>
      <c r="D778" s="148" t="s">
        <v>162</v>
      </c>
      <c r="E778" s="149" t="s">
        <v>1</v>
      </c>
      <c r="F778" s="150" t="s">
        <v>785</v>
      </c>
      <c r="H778" s="149" t="s">
        <v>1</v>
      </c>
      <c r="I778" s="151"/>
      <c r="L778" s="147"/>
      <c r="M778" s="152"/>
      <c r="T778" s="153"/>
      <c r="AT778" s="149" t="s">
        <v>162</v>
      </c>
      <c r="AU778" s="149" t="s">
        <v>82</v>
      </c>
      <c r="AV778" s="12" t="s">
        <v>80</v>
      </c>
      <c r="AW778" s="12" t="s">
        <v>30</v>
      </c>
      <c r="AX778" s="12" t="s">
        <v>73</v>
      </c>
      <c r="AY778" s="149" t="s">
        <v>155</v>
      </c>
    </row>
    <row r="779" spans="2:51" s="13" customFormat="1" ht="10.199999999999999">
      <c r="B779" s="154"/>
      <c r="D779" s="148" t="s">
        <v>162</v>
      </c>
      <c r="E779" s="155" t="s">
        <v>1</v>
      </c>
      <c r="F779" s="156" t="s">
        <v>786</v>
      </c>
      <c r="H779" s="157">
        <v>48.323</v>
      </c>
      <c r="I779" s="158"/>
      <c r="L779" s="154"/>
      <c r="M779" s="159"/>
      <c r="T779" s="160"/>
      <c r="AT779" s="155" t="s">
        <v>162</v>
      </c>
      <c r="AU779" s="155" t="s">
        <v>82</v>
      </c>
      <c r="AV779" s="13" t="s">
        <v>82</v>
      </c>
      <c r="AW779" s="13" t="s">
        <v>30</v>
      </c>
      <c r="AX779" s="13" t="s">
        <v>73</v>
      </c>
      <c r="AY779" s="155" t="s">
        <v>155</v>
      </c>
    </row>
    <row r="780" spans="2:51" s="13" customFormat="1" ht="10.199999999999999">
      <c r="B780" s="154"/>
      <c r="D780" s="148" t="s">
        <v>162</v>
      </c>
      <c r="E780" s="155" t="s">
        <v>1</v>
      </c>
      <c r="F780" s="156" t="s">
        <v>783</v>
      </c>
      <c r="H780" s="157">
        <v>2.222</v>
      </c>
      <c r="I780" s="158"/>
      <c r="L780" s="154"/>
      <c r="M780" s="159"/>
      <c r="T780" s="160"/>
      <c r="AT780" s="155" t="s">
        <v>162</v>
      </c>
      <c r="AU780" s="155" t="s">
        <v>82</v>
      </c>
      <c r="AV780" s="13" t="s">
        <v>82</v>
      </c>
      <c r="AW780" s="13" t="s">
        <v>30</v>
      </c>
      <c r="AX780" s="13" t="s">
        <v>73</v>
      </c>
      <c r="AY780" s="155" t="s">
        <v>155</v>
      </c>
    </row>
    <row r="781" spans="2:51" s="13" customFormat="1" ht="10.199999999999999">
      <c r="B781" s="154"/>
      <c r="D781" s="148" t="s">
        <v>162</v>
      </c>
      <c r="E781" s="155" t="s">
        <v>1</v>
      </c>
      <c r="F781" s="156" t="s">
        <v>787</v>
      </c>
      <c r="H781" s="157">
        <v>-4.0389999999999997</v>
      </c>
      <c r="I781" s="158"/>
      <c r="L781" s="154"/>
      <c r="M781" s="159"/>
      <c r="T781" s="160"/>
      <c r="AT781" s="155" t="s">
        <v>162</v>
      </c>
      <c r="AU781" s="155" t="s">
        <v>82</v>
      </c>
      <c r="AV781" s="13" t="s">
        <v>82</v>
      </c>
      <c r="AW781" s="13" t="s">
        <v>30</v>
      </c>
      <c r="AX781" s="13" t="s">
        <v>73</v>
      </c>
      <c r="AY781" s="155" t="s">
        <v>155</v>
      </c>
    </row>
    <row r="782" spans="2:51" s="12" customFormat="1" ht="10.199999999999999">
      <c r="B782" s="147"/>
      <c r="D782" s="148" t="s">
        <v>162</v>
      </c>
      <c r="E782" s="149" t="s">
        <v>1</v>
      </c>
      <c r="F782" s="150" t="s">
        <v>788</v>
      </c>
      <c r="H782" s="149" t="s">
        <v>1</v>
      </c>
      <c r="I782" s="151"/>
      <c r="L782" s="147"/>
      <c r="M782" s="152"/>
      <c r="T782" s="153"/>
      <c r="AT782" s="149" t="s">
        <v>162</v>
      </c>
      <c r="AU782" s="149" t="s">
        <v>82</v>
      </c>
      <c r="AV782" s="12" t="s">
        <v>80</v>
      </c>
      <c r="AW782" s="12" t="s">
        <v>30</v>
      </c>
      <c r="AX782" s="12" t="s">
        <v>73</v>
      </c>
      <c r="AY782" s="149" t="s">
        <v>155</v>
      </c>
    </row>
    <row r="783" spans="2:51" s="13" customFormat="1" ht="20.399999999999999">
      <c r="B783" s="154"/>
      <c r="D783" s="148" t="s">
        <v>162</v>
      </c>
      <c r="E783" s="155" t="s">
        <v>1</v>
      </c>
      <c r="F783" s="156" t="s">
        <v>789</v>
      </c>
      <c r="H783" s="157">
        <v>54.734000000000002</v>
      </c>
      <c r="I783" s="158"/>
      <c r="L783" s="154"/>
      <c r="M783" s="159"/>
      <c r="T783" s="160"/>
      <c r="AT783" s="155" t="s">
        <v>162</v>
      </c>
      <c r="AU783" s="155" t="s">
        <v>82</v>
      </c>
      <c r="AV783" s="13" t="s">
        <v>82</v>
      </c>
      <c r="AW783" s="13" t="s">
        <v>30</v>
      </c>
      <c r="AX783" s="13" t="s">
        <v>73</v>
      </c>
      <c r="AY783" s="155" t="s">
        <v>155</v>
      </c>
    </row>
    <row r="784" spans="2:51" s="13" customFormat="1" ht="10.199999999999999">
      <c r="B784" s="154"/>
      <c r="D784" s="148" t="s">
        <v>162</v>
      </c>
      <c r="E784" s="155" t="s">
        <v>1</v>
      </c>
      <c r="F784" s="156" t="s">
        <v>790</v>
      </c>
      <c r="H784" s="157">
        <v>1.8169999999999999</v>
      </c>
      <c r="I784" s="158"/>
      <c r="L784" s="154"/>
      <c r="M784" s="159"/>
      <c r="T784" s="160"/>
      <c r="AT784" s="155" t="s">
        <v>162</v>
      </c>
      <c r="AU784" s="155" t="s">
        <v>82</v>
      </c>
      <c r="AV784" s="13" t="s">
        <v>82</v>
      </c>
      <c r="AW784" s="13" t="s">
        <v>30</v>
      </c>
      <c r="AX784" s="13" t="s">
        <v>73</v>
      </c>
      <c r="AY784" s="155" t="s">
        <v>155</v>
      </c>
    </row>
    <row r="785" spans="2:51" s="13" customFormat="1" ht="10.199999999999999">
      <c r="B785" s="154"/>
      <c r="D785" s="148" t="s">
        <v>162</v>
      </c>
      <c r="E785" s="155" t="s">
        <v>1</v>
      </c>
      <c r="F785" s="156" t="s">
        <v>791</v>
      </c>
      <c r="H785" s="157">
        <v>-2.0489999999999999</v>
      </c>
      <c r="I785" s="158"/>
      <c r="L785" s="154"/>
      <c r="M785" s="159"/>
      <c r="T785" s="160"/>
      <c r="AT785" s="155" t="s">
        <v>162</v>
      </c>
      <c r="AU785" s="155" t="s">
        <v>82</v>
      </c>
      <c r="AV785" s="13" t="s">
        <v>82</v>
      </c>
      <c r="AW785" s="13" t="s">
        <v>30</v>
      </c>
      <c r="AX785" s="13" t="s">
        <v>73</v>
      </c>
      <c r="AY785" s="155" t="s">
        <v>155</v>
      </c>
    </row>
    <row r="786" spans="2:51" s="12" customFormat="1" ht="10.199999999999999">
      <c r="B786" s="147"/>
      <c r="D786" s="148" t="s">
        <v>162</v>
      </c>
      <c r="E786" s="149" t="s">
        <v>1</v>
      </c>
      <c r="F786" s="150" t="s">
        <v>792</v>
      </c>
      <c r="H786" s="149" t="s">
        <v>1</v>
      </c>
      <c r="I786" s="151"/>
      <c r="L786" s="147"/>
      <c r="M786" s="152"/>
      <c r="T786" s="153"/>
      <c r="AT786" s="149" t="s">
        <v>162</v>
      </c>
      <c r="AU786" s="149" t="s">
        <v>82</v>
      </c>
      <c r="AV786" s="12" t="s">
        <v>80</v>
      </c>
      <c r="AW786" s="12" t="s">
        <v>30</v>
      </c>
      <c r="AX786" s="12" t="s">
        <v>73</v>
      </c>
      <c r="AY786" s="149" t="s">
        <v>155</v>
      </c>
    </row>
    <row r="787" spans="2:51" s="13" customFormat="1" ht="20.399999999999999">
      <c r="B787" s="154"/>
      <c r="D787" s="148" t="s">
        <v>162</v>
      </c>
      <c r="E787" s="155" t="s">
        <v>1</v>
      </c>
      <c r="F787" s="156" t="s">
        <v>793</v>
      </c>
      <c r="H787" s="157">
        <v>54.585000000000001</v>
      </c>
      <c r="I787" s="158"/>
      <c r="L787" s="154"/>
      <c r="M787" s="159"/>
      <c r="T787" s="160"/>
      <c r="AT787" s="155" t="s">
        <v>162</v>
      </c>
      <c r="AU787" s="155" t="s">
        <v>82</v>
      </c>
      <c r="AV787" s="13" t="s">
        <v>82</v>
      </c>
      <c r="AW787" s="13" t="s">
        <v>30</v>
      </c>
      <c r="AX787" s="13" t="s">
        <v>73</v>
      </c>
      <c r="AY787" s="155" t="s">
        <v>155</v>
      </c>
    </row>
    <row r="788" spans="2:51" s="13" customFormat="1" ht="10.199999999999999">
      <c r="B788" s="154"/>
      <c r="D788" s="148" t="s">
        <v>162</v>
      </c>
      <c r="E788" s="155" t="s">
        <v>1</v>
      </c>
      <c r="F788" s="156" t="s">
        <v>794</v>
      </c>
      <c r="H788" s="157">
        <v>-7.24</v>
      </c>
      <c r="I788" s="158"/>
      <c r="L788" s="154"/>
      <c r="M788" s="159"/>
      <c r="T788" s="160"/>
      <c r="AT788" s="155" t="s">
        <v>162</v>
      </c>
      <c r="AU788" s="155" t="s">
        <v>82</v>
      </c>
      <c r="AV788" s="13" t="s">
        <v>82</v>
      </c>
      <c r="AW788" s="13" t="s">
        <v>30</v>
      </c>
      <c r="AX788" s="13" t="s">
        <v>73</v>
      </c>
      <c r="AY788" s="155" t="s">
        <v>155</v>
      </c>
    </row>
    <row r="789" spans="2:51" s="12" customFormat="1" ht="10.199999999999999">
      <c r="B789" s="147"/>
      <c r="D789" s="148" t="s">
        <v>162</v>
      </c>
      <c r="E789" s="149" t="s">
        <v>1</v>
      </c>
      <c r="F789" s="150" t="s">
        <v>795</v>
      </c>
      <c r="H789" s="149" t="s">
        <v>1</v>
      </c>
      <c r="I789" s="151"/>
      <c r="L789" s="147"/>
      <c r="M789" s="152"/>
      <c r="T789" s="153"/>
      <c r="AT789" s="149" t="s">
        <v>162</v>
      </c>
      <c r="AU789" s="149" t="s">
        <v>82</v>
      </c>
      <c r="AV789" s="12" t="s">
        <v>80</v>
      </c>
      <c r="AW789" s="12" t="s">
        <v>30</v>
      </c>
      <c r="AX789" s="12" t="s">
        <v>73</v>
      </c>
      <c r="AY789" s="149" t="s">
        <v>155</v>
      </c>
    </row>
    <row r="790" spans="2:51" s="13" customFormat="1" ht="20.399999999999999">
      <c r="B790" s="154"/>
      <c r="D790" s="148" t="s">
        <v>162</v>
      </c>
      <c r="E790" s="155" t="s">
        <v>1</v>
      </c>
      <c r="F790" s="156" t="s">
        <v>796</v>
      </c>
      <c r="H790" s="157">
        <v>41.124000000000002</v>
      </c>
      <c r="I790" s="158"/>
      <c r="L790" s="154"/>
      <c r="M790" s="159"/>
      <c r="T790" s="160"/>
      <c r="AT790" s="155" t="s">
        <v>162</v>
      </c>
      <c r="AU790" s="155" t="s">
        <v>82</v>
      </c>
      <c r="AV790" s="13" t="s">
        <v>82</v>
      </c>
      <c r="AW790" s="13" t="s">
        <v>30</v>
      </c>
      <c r="AX790" s="13" t="s">
        <v>73</v>
      </c>
      <c r="AY790" s="155" t="s">
        <v>155</v>
      </c>
    </row>
    <row r="791" spans="2:51" s="13" customFormat="1" ht="10.199999999999999">
      <c r="B791" s="154"/>
      <c r="D791" s="148" t="s">
        <v>162</v>
      </c>
      <c r="E791" s="155" t="s">
        <v>1</v>
      </c>
      <c r="F791" s="156" t="s">
        <v>797</v>
      </c>
      <c r="H791" s="157">
        <v>-3.9279999999999999</v>
      </c>
      <c r="I791" s="158"/>
      <c r="L791" s="154"/>
      <c r="M791" s="159"/>
      <c r="T791" s="160"/>
      <c r="AT791" s="155" t="s">
        <v>162</v>
      </c>
      <c r="AU791" s="155" t="s">
        <v>82</v>
      </c>
      <c r="AV791" s="13" t="s">
        <v>82</v>
      </c>
      <c r="AW791" s="13" t="s">
        <v>30</v>
      </c>
      <c r="AX791" s="13" t="s">
        <v>73</v>
      </c>
      <c r="AY791" s="155" t="s">
        <v>155</v>
      </c>
    </row>
    <row r="792" spans="2:51" s="12" customFormat="1" ht="10.199999999999999">
      <c r="B792" s="147"/>
      <c r="D792" s="148" t="s">
        <v>162</v>
      </c>
      <c r="E792" s="149" t="s">
        <v>1</v>
      </c>
      <c r="F792" s="150" t="s">
        <v>798</v>
      </c>
      <c r="H792" s="149" t="s">
        <v>1</v>
      </c>
      <c r="I792" s="151"/>
      <c r="L792" s="147"/>
      <c r="M792" s="152"/>
      <c r="T792" s="153"/>
      <c r="AT792" s="149" t="s">
        <v>162</v>
      </c>
      <c r="AU792" s="149" t="s">
        <v>82</v>
      </c>
      <c r="AV792" s="12" t="s">
        <v>80</v>
      </c>
      <c r="AW792" s="12" t="s">
        <v>30</v>
      </c>
      <c r="AX792" s="12" t="s">
        <v>73</v>
      </c>
      <c r="AY792" s="149" t="s">
        <v>155</v>
      </c>
    </row>
    <row r="793" spans="2:51" s="13" customFormat="1" ht="20.399999999999999">
      <c r="B793" s="154"/>
      <c r="D793" s="148" t="s">
        <v>162</v>
      </c>
      <c r="E793" s="155" t="s">
        <v>1</v>
      </c>
      <c r="F793" s="156" t="s">
        <v>799</v>
      </c>
      <c r="H793" s="157">
        <v>80.863</v>
      </c>
      <c r="I793" s="158"/>
      <c r="L793" s="154"/>
      <c r="M793" s="159"/>
      <c r="T793" s="160"/>
      <c r="AT793" s="155" t="s">
        <v>162</v>
      </c>
      <c r="AU793" s="155" t="s">
        <v>82</v>
      </c>
      <c r="AV793" s="13" t="s">
        <v>82</v>
      </c>
      <c r="AW793" s="13" t="s">
        <v>30</v>
      </c>
      <c r="AX793" s="13" t="s">
        <v>73</v>
      </c>
      <c r="AY793" s="155" t="s">
        <v>155</v>
      </c>
    </row>
    <row r="794" spans="2:51" s="13" customFormat="1" ht="10.199999999999999">
      <c r="B794" s="154"/>
      <c r="D794" s="148" t="s">
        <v>162</v>
      </c>
      <c r="E794" s="155" t="s">
        <v>1</v>
      </c>
      <c r="F794" s="156" t="s">
        <v>800</v>
      </c>
      <c r="H794" s="157">
        <v>-3.2850000000000001</v>
      </c>
      <c r="I794" s="158"/>
      <c r="L794" s="154"/>
      <c r="M794" s="159"/>
      <c r="T794" s="160"/>
      <c r="AT794" s="155" t="s">
        <v>162</v>
      </c>
      <c r="AU794" s="155" t="s">
        <v>82</v>
      </c>
      <c r="AV794" s="13" t="s">
        <v>82</v>
      </c>
      <c r="AW794" s="13" t="s">
        <v>30</v>
      </c>
      <c r="AX794" s="13" t="s">
        <v>73</v>
      </c>
      <c r="AY794" s="155" t="s">
        <v>155</v>
      </c>
    </row>
    <row r="795" spans="2:51" s="12" customFormat="1" ht="10.199999999999999">
      <c r="B795" s="147"/>
      <c r="D795" s="148" t="s">
        <v>162</v>
      </c>
      <c r="E795" s="149" t="s">
        <v>1</v>
      </c>
      <c r="F795" s="150" t="s">
        <v>801</v>
      </c>
      <c r="H795" s="149" t="s">
        <v>1</v>
      </c>
      <c r="I795" s="151"/>
      <c r="L795" s="147"/>
      <c r="M795" s="152"/>
      <c r="T795" s="153"/>
      <c r="AT795" s="149" t="s">
        <v>162</v>
      </c>
      <c r="AU795" s="149" t="s">
        <v>82</v>
      </c>
      <c r="AV795" s="12" t="s">
        <v>80</v>
      </c>
      <c r="AW795" s="12" t="s">
        <v>30</v>
      </c>
      <c r="AX795" s="12" t="s">
        <v>73</v>
      </c>
      <c r="AY795" s="149" t="s">
        <v>155</v>
      </c>
    </row>
    <row r="796" spans="2:51" s="13" customFormat="1" ht="20.399999999999999">
      <c r="B796" s="154"/>
      <c r="D796" s="148" t="s">
        <v>162</v>
      </c>
      <c r="E796" s="155" t="s">
        <v>1</v>
      </c>
      <c r="F796" s="156" t="s">
        <v>802</v>
      </c>
      <c r="H796" s="157">
        <v>34.889000000000003</v>
      </c>
      <c r="I796" s="158"/>
      <c r="L796" s="154"/>
      <c r="M796" s="159"/>
      <c r="T796" s="160"/>
      <c r="AT796" s="155" t="s">
        <v>162</v>
      </c>
      <c r="AU796" s="155" t="s">
        <v>82</v>
      </c>
      <c r="AV796" s="13" t="s">
        <v>82</v>
      </c>
      <c r="AW796" s="13" t="s">
        <v>30</v>
      </c>
      <c r="AX796" s="13" t="s">
        <v>73</v>
      </c>
      <c r="AY796" s="155" t="s">
        <v>155</v>
      </c>
    </row>
    <row r="797" spans="2:51" s="13" customFormat="1" ht="10.199999999999999">
      <c r="B797" s="154"/>
      <c r="D797" s="148" t="s">
        <v>162</v>
      </c>
      <c r="E797" s="155" t="s">
        <v>1</v>
      </c>
      <c r="F797" s="156" t="s">
        <v>800</v>
      </c>
      <c r="H797" s="157">
        <v>-3.2850000000000001</v>
      </c>
      <c r="I797" s="158"/>
      <c r="L797" s="154"/>
      <c r="M797" s="159"/>
      <c r="T797" s="160"/>
      <c r="AT797" s="155" t="s">
        <v>162</v>
      </c>
      <c r="AU797" s="155" t="s">
        <v>82</v>
      </c>
      <c r="AV797" s="13" t="s">
        <v>82</v>
      </c>
      <c r="AW797" s="13" t="s">
        <v>30</v>
      </c>
      <c r="AX797" s="13" t="s">
        <v>73</v>
      </c>
      <c r="AY797" s="155" t="s">
        <v>155</v>
      </c>
    </row>
    <row r="798" spans="2:51" s="12" customFormat="1" ht="10.199999999999999">
      <c r="B798" s="147"/>
      <c r="D798" s="148" t="s">
        <v>162</v>
      </c>
      <c r="E798" s="149" t="s">
        <v>1</v>
      </c>
      <c r="F798" s="150" t="s">
        <v>803</v>
      </c>
      <c r="H798" s="149" t="s">
        <v>1</v>
      </c>
      <c r="I798" s="151"/>
      <c r="L798" s="147"/>
      <c r="M798" s="152"/>
      <c r="T798" s="153"/>
      <c r="AT798" s="149" t="s">
        <v>162</v>
      </c>
      <c r="AU798" s="149" t="s">
        <v>82</v>
      </c>
      <c r="AV798" s="12" t="s">
        <v>80</v>
      </c>
      <c r="AW798" s="12" t="s">
        <v>30</v>
      </c>
      <c r="AX798" s="12" t="s">
        <v>73</v>
      </c>
      <c r="AY798" s="149" t="s">
        <v>155</v>
      </c>
    </row>
    <row r="799" spans="2:51" s="13" customFormat="1" ht="20.399999999999999">
      <c r="B799" s="154"/>
      <c r="D799" s="148" t="s">
        <v>162</v>
      </c>
      <c r="E799" s="155" t="s">
        <v>1</v>
      </c>
      <c r="F799" s="156" t="s">
        <v>804</v>
      </c>
      <c r="H799" s="157">
        <v>40.831000000000003</v>
      </c>
      <c r="I799" s="158"/>
      <c r="L799" s="154"/>
      <c r="M799" s="159"/>
      <c r="T799" s="160"/>
      <c r="AT799" s="155" t="s">
        <v>162</v>
      </c>
      <c r="AU799" s="155" t="s">
        <v>82</v>
      </c>
      <c r="AV799" s="13" t="s">
        <v>82</v>
      </c>
      <c r="AW799" s="13" t="s">
        <v>30</v>
      </c>
      <c r="AX799" s="13" t="s">
        <v>73</v>
      </c>
      <c r="AY799" s="155" t="s">
        <v>155</v>
      </c>
    </row>
    <row r="800" spans="2:51" s="13" customFormat="1" ht="10.199999999999999">
      <c r="B800" s="154"/>
      <c r="D800" s="148" t="s">
        <v>162</v>
      </c>
      <c r="E800" s="155" t="s">
        <v>1</v>
      </c>
      <c r="F800" s="156" t="s">
        <v>805</v>
      </c>
      <c r="H800" s="157">
        <v>-3.0880000000000001</v>
      </c>
      <c r="I800" s="158"/>
      <c r="L800" s="154"/>
      <c r="M800" s="159"/>
      <c r="T800" s="160"/>
      <c r="AT800" s="155" t="s">
        <v>162</v>
      </c>
      <c r="AU800" s="155" t="s">
        <v>82</v>
      </c>
      <c r="AV800" s="13" t="s">
        <v>82</v>
      </c>
      <c r="AW800" s="13" t="s">
        <v>30</v>
      </c>
      <c r="AX800" s="13" t="s">
        <v>73</v>
      </c>
      <c r="AY800" s="155" t="s">
        <v>155</v>
      </c>
    </row>
    <row r="801" spans="2:51" s="12" customFormat="1" ht="10.199999999999999">
      <c r="B801" s="147"/>
      <c r="D801" s="148" t="s">
        <v>162</v>
      </c>
      <c r="E801" s="149" t="s">
        <v>1</v>
      </c>
      <c r="F801" s="150" t="s">
        <v>806</v>
      </c>
      <c r="H801" s="149" t="s">
        <v>1</v>
      </c>
      <c r="I801" s="151"/>
      <c r="L801" s="147"/>
      <c r="M801" s="152"/>
      <c r="T801" s="153"/>
      <c r="AT801" s="149" t="s">
        <v>162</v>
      </c>
      <c r="AU801" s="149" t="s">
        <v>82</v>
      </c>
      <c r="AV801" s="12" t="s">
        <v>80</v>
      </c>
      <c r="AW801" s="12" t="s">
        <v>30</v>
      </c>
      <c r="AX801" s="12" t="s">
        <v>73</v>
      </c>
      <c r="AY801" s="149" t="s">
        <v>155</v>
      </c>
    </row>
    <row r="802" spans="2:51" s="13" customFormat="1" ht="20.399999999999999">
      <c r="B802" s="154"/>
      <c r="D802" s="148" t="s">
        <v>162</v>
      </c>
      <c r="E802" s="155" t="s">
        <v>1</v>
      </c>
      <c r="F802" s="156" t="s">
        <v>807</v>
      </c>
      <c r="H802" s="157">
        <v>47.704000000000001</v>
      </c>
      <c r="I802" s="158"/>
      <c r="L802" s="154"/>
      <c r="M802" s="159"/>
      <c r="T802" s="160"/>
      <c r="AT802" s="155" t="s">
        <v>162</v>
      </c>
      <c r="AU802" s="155" t="s">
        <v>82</v>
      </c>
      <c r="AV802" s="13" t="s">
        <v>82</v>
      </c>
      <c r="AW802" s="13" t="s">
        <v>30</v>
      </c>
      <c r="AX802" s="13" t="s">
        <v>73</v>
      </c>
      <c r="AY802" s="155" t="s">
        <v>155</v>
      </c>
    </row>
    <row r="803" spans="2:51" s="13" customFormat="1" ht="10.199999999999999">
      <c r="B803" s="154"/>
      <c r="D803" s="148" t="s">
        <v>162</v>
      </c>
      <c r="E803" s="155" t="s">
        <v>1</v>
      </c>
      <c r="F803" s="156" t="s">
        <v>808</v>
      </c>
      <c r="H803" s="157">
        <v>1.0580000000000001</v>
      </c>
      <c r="I803" s="158"/>
      <c r="L803" s="154"/>
      <c r="M803" s="159"/>
      <c r="T803" s="160"/>
      <c r="AT803" s="155" t="s">
        <v>162</v>
      </c>
      <c r="AU803" s="155" t="s">
        <v>82</v>
      </c>
      <c r="AV803" s="13" t="s">
        <v>82</v>
      </c>
      <c r="AW803" s="13" t="s">
        <v>30</v>
      </c>
      <c r="AX803" s="13" t="s">
        <v>73</v>
      </c>
      <c r="AY803" s="155" t="s">
        <v>155</v>
      </c>
    </row>
    <row r="804" spans="2:51" s="13" customFormat="1" ht="10.199999999999999">
      <c r="B804" s="154"/>
      <c r="D804" s="148" t="s">
        <v>162</v>
      </c>
      <c r="E804" s="155" t="s">
        <v>1</v>
      </c>
      <c r="F804" s="156" t="s">
        <v>809</v>
      </c>
      <c r="H804" s="157">
        <v>-5.2050000000000001</v>
      </c>
      <c r="I804" s="158"/>
      <c r="L804" s="154"/>
      <c r="M804" s="159"/>
      <c r="T804" s="160"/>
      <c r="AT804" s="155" t="s">
        <v>162</v>
      </c>
      <c r="AU804" s="155" t="s">
        <v>82</v>
      </c>
      <c r="AV804" s="13" t="s">
        <v>82</v>
      </c>
      <c r="AW804" s="13" t="s">
        <v>30</v>
      </c>
      <c r="AX804" s="13" t="s">
        <v>73</v>
      </c>
      <c r="AY804" s="155" t="s">
        <v>155</v>
      </c>
    </row>
    <row r="805" spans="2:51" s="12" customFormat="1" ht="10.199999999999999">
      <c r="B805" s="147"/>
      <c r="D805" s="148" t="s">
        <v>162</v>
      </c>
      <c r="E805" s="149" t="s">
        <v>1</v>
      </c>
      <c r="F805" s="150" t="s">
        <v>810</v>
      </c>
      <c r="H805" s="149" t="s">
        <v>1</v>
      </c>
      <c r="I805" s="151"/>
      <c r="L805" s="147"/>
      <c r="M805" s="152"/>
      <c r="T805" s="153"/>
      <c r="AT805" s="149" t="s">
        <v>162</v>
      </c>
      <c r="AU805" s="149" t="s">
        <v>82</v>
      </c>
      <c r="AV805" s="12" t="s">
        <v>80</v>
      </c>
      <c r="AW805" s="12" t="s">
        <v>30</v>
      </c>
      <c r="AX805" s="12" t="s">
        <v>73</v>
      </c>
      <c r="AY805" s="149" t="s">
        <v>155</v>
      </c>
    </row>
    <row r="806" spans="2:51" s="13" customFormat="1" ht="20.399999999999999">
      <c r="B806" s="154"/>
      <c r="D806" s="148" t="s">
        <v>162</v>
      </c>
      <c r="E806" s="155" t="s">
        <v>1</v>
      </c>
      <c r="F806" s="156" t="s">
        <v>811</v>
      </c>
      <c r="H806" s="157">
        <v>31.908999999999999</v>
      </c>
      <c r="I806" s="158"/>
      <c r="L806" s="154"/>
      <c r="M806" s="159"/>
      <c r="T806" s="160"/>
      <c r="AT806" s="155" t="s">
        <v>162</v>
      </c>
      <c r="AU806" s="155" t="s">
        <v>82</v>
      </c>
      <c r="AV806" s="13" t="s">
        <v>82</v>
      </c>
      <c r="AW806" s="13" t="s">
        <v>30</v>
      </c>
      <c r="AX806" s="13" t="s">
        <v>73</v>
      </c>
      <c r="AY806" s="155" t="s">
        <v>155</v>
      </c>
    </row>
    <row r="807" spans="2:51" s="13" customFormat="1" ht="10.199999999999999">
      <c r="B807" s="154"/>
      <c r="D807" s="148" t="s">
        <v>162</v>
      </c>
      <c r="E807" s="155" t="s">
        <v>1</v>
      </c>
      <c r="F807" s="156" t="s">
        <v>812</v>
      </c>
      <c r="H807" s="157">
        <v>-8.5069999999999997</v>
      </c>
      <c r="I807" s="158"/>
      <c r="L807" s="154"/>
      <c r="M807" s="159"/>
      <c r="T807" s="160"/>
      <c r="AT807" s="155" t="s">
        <v>162</v>
      </c>
      <c r="AU807" s="155" t="s">
        <v>82</v>
      </c>
      <c r="AV807" s="13" t="s">
        <v>82</v>
      </c>
      <c r="AW807" s="13" t="s">
        <v>30</v>
      </c>
      <c r="AX807" s="13" t="s">
        <v>73</v>
      </c>
      <c r="AY807" s="155" t="s">
        <v>155</v>
      </c>
    </row>
    <row r="808" spans="2:51" s="12" customFormat="1" ht="10.199999999999999">
      <c r="B808" s="147"/>
      <c r="D808" s="148" t="s">
        <v>162</v>
      </c>
      <c r="E808" s="149" t="s">
        <v>1</v>
      </c>
      <c r="F808" s="150" t="s">
        <v>813</v>
      </c>
      <c r="H808" s="149" t="s">
        <v>1</v>
      </c>
      <c r="I808" s="151"/>
      <c r="L808" s="147"/>
      <c r="M808" s="152"/>
      <c r="T808" s="153"/>
      <c r="AT808" s="149" t="s">
        <v>162</v>
      </c>
      <c r="AU808" s="149" t="s">
        <v>82</v>
      </c>
      <c r="AV808" s="12" t="s">
        <v>80</v>
      </c>
      <c r="AW808" s="12" t="s">
        <v>30</v>
      </c>
      <c r="AX808" s="12" t="s">
        <v>73</v>
      </c>
      <c r="AY808" s="149" t="s">
        <v>155</v>
      </c>
    </row>
    <row r="809" spans="2:51" s="13" customFormat="1" ht="20.399999999999999">
      <c r="B809" s="154"/>
      <c r="D809" s="148" t="s">
        <v>162</v>
      </c>
      <c r="E809" s="155" t="s">
        <v>1</v>
      </c>
      <c r="F809" s="156" t="s">
        <v>814</v>
      </c>
      <c r="H809" s="157">
        <v>26.332000000000001</v>
      </c>
      <c r="I809" s="158"/>
      <c r="L809" s="154"/>
      <c r="M809" s="159"/>
      <c r="T809" s="160"/>
      <c r="AT809" s="155" t="s">
        <v>162</v>
      </c>
      <c r="AU809" s="155" t="s">
        <v>82</v>
      </c>
      <c r="AV809" s="13" t="s">
        <v>82</v>
      </c>
      <c r="AW809" s="13" t="s">
        <v>30</v>
      </c>
      <c r="AX809" s="13" t="s">
        <v>73</v>
      </c>
      <c r="AY809" s="155" t="s">
        <v>155</v>
      </c>
    </row>
    <row r="810" spans="2:51" s="13" customFormat="1" ht="10.199999999999999">
      <c r="B810" s="154"/>
      <c r="D810" s="148" t="s">
        <v>162</v>
      </c>
      <c r="E810" s="155" t="s">
        <v>1</v>
      </c>
      <c r="F810" s="156" t="s">
        <v>815</v>
      </c>
      <c r="H810" s="157">
        <v>-5.4530000000000003</v>
      </c>
      <c r="I810" s="158"/>
      <c r="L810" s="154"/>
      <c r="M810" s="159"/>
      <c r="T810" s="160"/>
      <c r="AT810" s="155" t="s">
        <v>162</v>
      </c>
      <c r="AU810" s="155" t="s">
        <v>82</v>
      </c>
      <c r="AV810" s="13" t="s">
        <v>82</v>
      </c>
      <c r="AW810" s="13" t="s">
        <v>30</v>
      </c>
      <c r="AX810" s="13" t="s">
        <v>73</v>
      </c>
      <c r="AY810" s="155" t="s">
        <v>155</v>
      </c>
    </row>
    <row r="811" spans="2:51" s="12" customFormat="1" ht="10.199999999999999">
      <c r="B811" s="147"/>
      <c r="D811" s="148" t="s">
        <v>162</v>
      </c>
      <c r="E811" s="149" t="s">
        <v>1</v>
      </c>
      <c r="F811" s="150" t="s">
        <v>816</v>
      </c>
      <c r="H811" s="149" t="s">
        <v>1</v>
      </c>
      <c r="I811" s="151"/>
      <c r="L811" s="147"/>
      <c r="M811" s="152"/>
      <c r="T811" s="153"/>
      <c r="AT811" s="149" t="s">
        <v>162</v>
      </c>
      <c r="AU811" s="149" t="s">
        <v>82</v>
      </c>
      <c r="AV811" s="12" t="s">
        <v>80</v>
      </c>
      <c r="AW811" s="12" t="s">
        <v>30</v>
      </c>
      <c r="AX811" s="12" t="s">
        <v>73</v>
      </c>
      <c r="AY811" s="149" t="s">
        <v>155</v>
      </c>
    </row>
    <row r="812" spans="2:51" s="13" customFormat="1" ht="10.199999999999999">
      <c r="B812" s="154"/>
      <c r="D812" s="148" t="s">
        <v>162</v>
      </c>
      <c r="E812" s="155" t="s">
        <v>1</v>
      </c>
      <c r="F812" s="156" t="s">
        <v>817</v>
      </c>
      <c r="H812" s="157">
        <v>73.444999999999993</v>
      </c>
      <c r="I812" s="158"/>
      <c r="L812" s="154"/>
      <c r="M812" s="159"/>
      <c r="T812" s="160"/>
      <c r="AT812" s="155" t="s">
        <v>162</v>
      </c>
      <c r="AU812" s="155" t="s">
        <v>82</v>
      </c>
      <c r="AV812" s="13" t="s">
        <v>82</v>
      </c>
      <c r="AW812" s="13" t="s">
        <v>30</v>
      </c>
      <c r="AX812" s="13" t="s">
        <v>73</v>
      </c>
      <c r="AY812" s="155" t="s">
        <v>155</v>
      </c>
    </row>
    <row r="813" spans="2:51" s="13" customFormat="1" ht="10.199999999999999">
      <c r="B813" s="154"/>
      <c r="D813" s="148" t="s">
        <v>162</v>
      </c>
      <c r="E813" s="155" t="s">
        <v>1</v>
      </c>
      <c r="F813" s="156" t="s">
        <v>818</v>
      </c>
      <c r="H813" s="157">
        <v>-3.5539999999999998</v>
      </c>
      <c r="I813" s="158"/>
      <c r="L813" s="154"/>
      <c r="M813" s="159"/>
      <c r="T813" s="160"/>
      <c r="AT813" s="155" t="s">
        <v>162</v>
      </c>
      <c r="AU813" s="155" t="s">
        <v>82</v>
      </c>
      <c r="AV813" s="13" t="s">
        <v>82</v>
      </c>
      <c r="AW813" s="13" t="s">
        <v>30</v>
      </c>
      <c r="AX813" s="13" t="s">
        <v>73</v>
      </c>
      <c r="AY813" s="155" t="s">
        <v>155</v>
      </c>
    </row>
    <row r="814" spans="2:51" s="15" customFormat="1" ht="10.199999999999999">
      <c r="B814" s="168"/>
      <c r="D814" s="148" t="s">
        <v>162</v>
      </c>
      <c r="E814" s="169" t="s">
        <v>1</v>
      </c>
      <c r="F814" s="170" t="s">
        <v>170</v>
      </c>
      <c r="H814" s="171">
        <v>909.66899999999998</v>
      </c>
      <c r="I814" s="172"/>
      <c r="L814" s="168"/>
      <c r="M814" s="173"/>
      <c r="T814" s="174"/>
      <c r="AT814" s="169" t="s">
        <v>162</v>
      </c>
      <c r="AU814" s="169" t="s">
        <v>82</v>
      </c>
      <c r="AV814" s="15" t="s">
        <v>87</v>
      </c>
      <c r="AW814" s="15" t="s">
        <v>30</v>
      </c>
      <c r="AX814" s="15" t="s">
        <v>73</v>
      </c>
      <c r="AY814" s="169" t="s">
        <v>155</v>
      </c>
    </row>
    <row r="815" spans="2:51" s="12" customFormat="1" ht="10.199999999999999">
      <c r="B815" s="147"/>
      <c r="D815" s="148" t="s">
        <v>162</v>
      </c>
      <c r="E815" s="149" t="s">
        <v>1</v>
      </c>
      <c r="F815" s="150" t="s">
        <v>819</v>
      </c>
      <c r="H815" s="149" t="s">
        <v>1</v>
      </c>
      <c r="I815" s="151"/>
      <c r="L815" s="147"/>
      <c r="M815" s="152"/>
      <c r="T815" s="153"/>
      <c r="AT815" s="149" t="s">
        <v>162</v>
      </c>
      <c r="AU815" s="149" t="s">
        <v>82</v>
      </c>
      <c r="AV815" s="12" t="s">
        <v>80</v>
      </c>
      <c r="AW815" s="12" t="s">
        <v>30</v>
      </c>
      <c r="AX815" s="12" t="s">
        <v>73</v>
      </c>
      <c r="AY815" s="149" t="s">
        <v>155</v>
      </c>
    </row>
    <row r="816" spans="2:51" s="13" customFormat="1" ht="10.199999999999999">
      <c r="B816" s="154"/>
      <c r="D816" s="148" t="s">
        <v>162</v>
      </c>
      <c r="E816" s="155" t="s">
        <v>1</v>
      </c>
      <c r="F816" s="156" t="s">
        <v>820</v>
      </c>
      <c r="H816" s="157">
        <v>12.856</v>
      </c>
      <c r="I816" s="158"/>
      <c r="L816" s="154"/>
      <c r="M816" s="159"/>
      <c r="T816" s="160"/>
      <c r="AT816" s="155" t="s">
        <v>162</v>
      </c>
      <c r="AU816" s="155" t="s">
        <v>82</v>
      </c>
      <c r="AV816" s="13" t="s">
        <v>82</v>
      </c>
      <c r="AW816" s="13" t="s">
        <v>30</v>
      </c>
      <c r="AX816" s="13" t="s">
        <v>73</v>
      </c>
      <c r="AY816" s="155" t="s">
        <v>155</v>
      </c>
    </row>
    <row r="817" spans="2:65" s="13" customFormat="1" ht="10.199999999999999">
      <c r="B817" s="154"/>
      <c r="D817" s="148" t="s">
        <v>162</v>
      </c>
      <c r="E817" s="155" t="s">
        <v>1</v>
      </c>
      <c r="F817" s="156" t="s">
        <v>821</v>
      </c>
      <c r="H817" s="157">
        <v>15.095000000000001</v>
      </c>
      <c r="I817" s="158"/>
      <c r="L817" s="154"/>
      <c r="M817" s="159"/>
      <c r="T817" s="160"/>
      <c r="AT817" s="155" t="s">
        <v>162</v>
      </c>
      <c r="AU817" s="155" t="s">
        <v>82</v>
      </c>
      <c r="AV817" s="13" t="s">
        <v>82</v>
      </c>
      <c r="AW817" s="13" t="s">
        <v>30</v>
      </c>
      <c r="AX817" s="13" t="s">
        <v>73</v>
      </c>
      <c r="AY817" s="155" t="s">
        <v>155</v>
      </c>
    </row>
    <row r="818" spans="2:65" s="15" customFormat="1" ht="10.199999999999999">
      <c r="B818" s="168"/>
      <c r="D818" s="148" t="s">
        <v>162</v>
      </c>
      <c r="E818" s="169" t="s">
        <v>1</v>
      </c>
      <c r="F818" s="170" t="s">
        <v>170</v>
      </c>
      <c r="H818" s="171">
        <v>27.951000000000001</v>
      </c>
      <c r="I818" s="172"/>
      <c r="L818" s="168"/>
      <c r="M818" s="173"/>
      <c r="T818" s="174"/>
      <c r="AT818" s="169" t="s">
        <v>162</v>
      </c>
      <c r="AU818" s="169" t="s">
        <v>82</v>
      </c>
      <c r="AV818" s="15" t="s">
        <v>87</v>
      </c>
      <c r="AW818" s="15" t="s">
        <v>30</v>
      </c>
      <c r="AX818" s="15" t="s">
        <v>73</v>
      </c>
      <c r="AY818" s="169" t="s">
        <v>155</v>
      </c>
    </row>
    <row r="819" spans="2:65" s="14" customFormat="1" ht="10.199999999999999">
      <c r="B819" s="161"/>
      <c r="D819" s="148" t="s">
        <v>162</v>
      </c>
      <c r="E819" s="162" t="s">
        <v>1</v>
      </c>
      <c r="F819" s="163" t="s">
        <v>165</v>
      </c>
      <c r="H819" s="164">
        <v>986.98500000000001</v>
      </c>
      <c r="I819" s="165"/>
      <c r="L819" s="161"/>
      <c r="M819" s="166"/>
      <c r="T819" s="167"/>
      <c r="AT819" s="162" t="s">
        <v>162</v>
      </c>
      <c r="AU819" s="162" t="s">
        <v>82</v>
      </c>
      <c r="AV819" s="14" t="s">
        <v>90</v>
      </c>
      <c r="AW819" s="14" t="s">
        <v>30</v>
      </c>
      <c r="AX819" s="14" t="s">
        <v>80</v>
      </c>
      <c r="AY819" s="162" t="s">
        <v>155</v>
      </c>
    </row>
    <row r="820" spans="2:65" s="1" customFormat="1" ht="33" customHeight="1">
      <c r="B820" s="32"/>
      <c r="C820" s="133" t="s">
        <v>501</v>
      </c>
      <c r="D820" s="133" t="s">
        <v>158</v>
      </c>
      <c r="E820" s="134" t="s">
        <v>822</v>
      </c>
      <c r="F820" s="135" t="s">
        <v>823</v>
      </c>
      <c r="G820" s="136" t="s">
        <v>213</v>
      </c>
      <c r="H820" s="137">
        <v>986.98500000000001</v>
      </c>
      <c r="I820" s="138"/>
      <c r="J820" s="139">
        <f>ROUND(I820*H820,2)</f>
        <v>0</v>
      </c>
      <c r="K820" s="140"/>
      <c r="L820" s="32"/>
      <c r="M820" s="141" t="s">
        <v>1</v>
      </c>
      <c r="N820" s="142" t="s">
        <v>38</v>
      </c>
      <c r="P820" s="143">
        <f>O820*H820</f>
        <v>0</v>
      </c>
      <c r="Q820" s="143">
        <v>0</v>
      </c>
      <c r="R820" s="143">
        <f>Q820*H820</f>
        <v>0</v>
      </c>
      <c r="S820" s="143">
        <v>0</v>
      </c>
      <c r="T820" s="144">
        <f>S820*H820</f>
        <v>0</v>
      </c>
      <c r="AR820" s="145" t="s">
        <v>90</v>
      </c>
      <c r="AT820" s="145" t="s">
        <v>158</v>
      </c>
      <c r="AU820" s="145" t="s">
        <v>82</v>
      </c>
      <c r="AY820" s="17" t="s">
        <v>155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7" t="s">
        <v>80</v>
      </c>
      <c r="BK820" s="146">
        <f>ROUND(I820*H820,2)</f>
        <v>0</v>
      </c>
      <c r="BL820" s="17" t="s">
        <v>90</v>
      </c>
      <c r="BM820" s="145" t="s">
        <v>824</v>
      </c>
    </row>
    <row r="821" spans="2:65" s="12" customFormat="1" ht="10.199999999999999">
      <c r="B821" s="147"/>
      <c r="D821" s="148" t="s">
        <v>162</v>
      </c>
      <c r="E821" s="149" t="s">
        <v>1</v>
      </c>
      <c r="F821" s="150" t="s">
        <v>730</v>
      </c>
      <c r="H821" s="149" t="s">
        <v>1</v>
      </c>
      <c r="I821" s="151"/>
      <c r="L821" s="147"/>
      <c r="M821" s="152"/>
      <c r="T821" s="153"/>
      <c r="AT821" s="149" t="s">
        <v>162</v>
      </c>
      <c r="AU821" s="149" t="s">
        <v>82</v>
      </c>
      <c r="AV821" s="12" t="s">
        <v>80</v>
      </c>
      <c r="AW821" s="12" t="s">
        <v>30</v>
      </c>
      <c r="AX821" s="12" t="s">
        <v>73</v>
      </c>
      <c r="AY821" s="149" t="s">
        <v>155</v>
      </c>
    </row>
    <row r="822" spans="2:65" s="13" customFormat="1" ht="10.199999999999999">
      <c r="B822" s="154"/>
      <c r="D822" s="148" t="s">
        <v>162</v>
      </c>
      <c r="E822" s="155" t="s">
        <v>1</v>
      </c>
      <c r="F822" s="156" t="s">
        <v>731</v>
      </c>
      <c r="H822" s="157">
        <v>7.9260000000000002</v>
      </c>
      <c r="I822" s="158"/>
      <c r="L822" s="154"/>
      <c r="M822" s="159"/>
      <c r="T822" s="160"/>
      <c r="AT822" s="155" t="s">
        <v>162</v>
      </c>
      <c r="AU822" s="155" t="s">
        <v>82</v>
      </c>
      <c r="AV822" s="13" t="s">
        <v>82</v>
      </c>
      <c r="AW822" s="13" t="s">
        <v>30</v>
      </c>
      <c r="AX822" s="13" t="s">
        <v>73</v>
      </c>
      <c r="AY822" s="155" t="s">
        <v>155</v>
      </c>
    </row>
    <row r="823" spans="2:65" s="13" customFormat="1" ht="10.199999999999999">
      <c r="B823" s="154"/>
      <c r="D823" s="148" t="s">
        <v>162</v>
      </c>
      <c r="E823" s="155" t="s">
        <v>1</v>
      </c>
      <c r="F823" s="156" t="s">
        <v>732</v>
      </c>
      <c r="H823" s="157">
        <v>4.3070000000000004</v>
      </c>
      <c r="I823" s="158"/>
      <c r="L823" s="154"/>
      <c r="M823" s="159"/>
      <c r="T823" s="160"/>
      <c r="AT823" s="155" t="s">
        <v>162</v>
      </c>
      <c r="AU823" s="155" t="s">
        <v>82</v>
      </c>
      <c r="AV823" s="13" t="s">
        <v>82</v>
      </c>
      <c r="AW823" s="13" t="s">
        <v>30</v>
      </c>
      <c r="AX823" s="13" t="s">
        <v>73</v>
      </c>
      <c r="AY823" s="155" t="s">
        <v>155</v>
      </c>
    </row>
    <row r="824" spans="2:65" s="13" customFormat="1" ht="10.199999999999999">
      <c r="B824" s="154"/>
      <c r="D824" s="148" t="s">
        <v>162</v>
      </c>
      <c r="E824" s="155" t="s">
        <v>1</v>
      </c>
      <c r="F824" s="156" t="s">
        <v>733</v>
      </c>
      <c r="H824" s="157">
        <v>11.3</v>
      </c>
      <c r="I824" s="158"/>
      <c r="L824" s="154"/>
      <c r="M824" s="159"/>
      <c r="T824" s="160"/>
      <c r="AT824" s="155" t="s">
        <v>162</v>
      </c>
      <c r="AU824" s="155" t="s">
        <v>82</v>
      </c>
      <c r="AV824" s="13" t="s">
        <v>82</v>
      </c>
      <c r="AW824" s="13" t="s">
        <v>30</v>
      </c>
      <c r="AX824" s="13" t="s">
        <v>73</v>
      </c>
      <c r="AY824" s="155" t="s">
        <v>155</v>
      </c>
    </row>
    <row r="825" spans="2:65" s="13" customFormat="1" ht="10.199999999999999">
      <c r="B825" s="154"/>
      <c r="D825" s="148" t="s">
        <v>162</v>
      </c>
      <c r="E825" s="155" t="s">
        <v>1</v>
      </c>
      <c r="F825" s="156" t="s">
        <v>734</v>
      </c>
      <c r="H825" s="157">
        <v>1.8360000000000001</v>
      </c>
      <c r="I825" s="158"/>
      <c r="L825" s="154"/>
      <c r="M825" s="159"/>
      <c r="T825" s="160"/>
      <c r="AT825" s="155" t="s">
        <v>162</v>
      </c>
      <c r="AU825" s="155" t="s">
        <v>82</v>
      </c>
      <c r="AV825" s="13" t="s">
        <v>82</v>
      </c>
      <c r="AW825" s="13" t="s">
        <v>30</v>
      </c>
      <c r="AX825" s="13" t="s">
        <v>73</v>
      </c>
      <c r="AY825" s="155" t="s">
        <v>155</v>
      </c>
    </row>
    <row r="826" spans="2:65" s="13" customFormat="1" ht="10.199999999999999">
      <c r="B826" s="154"/>
      <c r="D826" s="148" t="s">
        <v>162</v>
      </c>
      <c r="E826" s="155" t="s">
        <v>1</v>
      </c>
      <c r="F826" s="156" t="s">
        <v>735</v>
      </c>
      <c r="H826" s="157">
        <v>1.92</v>
      </c>
      <c r="I826" s="158"/>
      <c r="L826" s="154"/>
      <c r="M826" s="159"/>
      <c r="T826" s="160"/>
      <c r="AT826" s="155" t="s">
        <v>162</v>
      </c>
      <c r="AU826" s="155" t="s">
        <v>82</v>
      </c>
      <c r="AV826" s="13" t="s">
        <v>82</v>
      </c>
      <c r="AW826" s="13" t="s">
        <v>30</v>
      </c>
      <c r="AX826" s="13" t="s">
        <v>73</v>
      </c>
      <c r="AY826" s="155" t="s">
        <v>155</v>
      </c>
    </row>
    <row r="827" spans="2:65" s="12" customFormat="1" ht="10.199999999999999">
      <c r="B827" s="147"/>
      <c r="D827" s="148" t="s">
        <v>162</v>
      </c>
      <c r="E827" s="149" t="s">
        <v>1</v>
      </c>
      <c r="F827" s="150" t="s">
        <v>736</v>
      </c>
      <c r="H827" s="149" t="s">
        <v>1</v>
      </c>
      <c r="I827" s="151"/>
      <c r="L827" s="147"/>
      <c r="M827" s="152"/>
      <c r="T827" s="153"/>
      <c r="AT827" s="149" t="s">
        <v>162</v>
      </c>
      <c r="AU827" s="149" t="s">
        <v>82</v>
      </c>
      <c r="AV827" s="12" t="s">
        <v>80</v>
      </c>
      <c r="AW827" s="12" t="s">
        <v>30</v>
      </c>
      <c r="AX827" s="12" t="s">
        <v>73</v>
      </c>
      <c r="AY827" s="149" t="s">
        <v>155</v>
      </c>
    </row>
    <row r="828" spans="2:65" s="13" customFormat="1" ht="10.199999999999999">
      <c r="B828" s="154"/>
      <c r="D828" s="148" t="s">
        <v>162</v>
      </c>
      <c r="E828" s="155" t="s">
        <v>1</v>
      </c>
      <c r="F828" s="156" t="s">
        <v>737</v>
      </c>
      <c r="H828" s="157">
        <v>4.274</v>
      </c>
      <c r="I828" s="158"/>
      <c r="L828" s="154"/>
      <c r="M828" s="159"/>
      <c r="T828" s="160"/>
      <c r="AT828" s="155" t="s">
        <v>162</v>
      </c>
      <c r="AU828" s="155" t="s">
        <v>82</v>
      </c>
      <c r="AV828" s="13" t="s">
        <v>82</v>
      </c>
      <c r="AW828" s="13" t="s">
        <v>30</v>
      </c>
      <c r="AX828" s="13" t="s">
        <v>73</v>
      </c>
      <c r="AY828" s="155" t="s">
        <v>155</v>
      </c>
    </row>
    <row r="829" spans="2:65" s="12" customFormat="1" ht="10.199999999999999">
      <c r="B829" s="147"/>
      <c r="D829" s="148" t="s">
        <v>162</v>
      </c>
      <c r="E829" s="149" t="s">
        <v>1</v>
      </c>
      <c r="F829" s="150" t="s">
        <v>738</v>
      </c>
      <c r="H829" s="149" t="s">
        <v>1</v>
      </c>
      <c r="I829" s="151"/>
      <c r="L829" s="147"/>
      <c r="M829" s="152"/>
      <c r="T829" s="153"/>
      <c r="AT829" s="149" t="s">
        <v>162</v>
      </c>
      <c r="AU829" s="149" t="s">
        <v>82</v>
      </c>
      <c r="AV829" s="12" t="s">
        <v>80</v>
      </c>
      <c r="AW829" s="12" t="s">
        <v>30</v>
      </c>
      <c r="AX829" s="12" t="s">
        <v>73</v>
      </c>
      <c r="AY829" s="149" t="s">
        <v>155</v>
      </c>
    </row>
    <row r="830" spans="2:65" s="13" customFormat="1" ht="10.199999999999999">
      <c r="B830" s="154"/>
      <c r="D830" s="148" t="s">
        <v>162</v>
      </c>
      <c r="E830" s="155" t="s">
        <v>1</v>
      </c>
      <c r="F830" s="156" t="s">
        <v>739</v>
      </c>
      <c r="H830" s="157">
        <v>3.46</v>
      </c>
      <c r="I830" s="158"/>
      <c r="L830" s="154"/>
      <c r="M830" s="159"/>
      <c r="T830" s="160"/>
      <c r="AT830" s="155" t="s">
        <v>162</v>
      </c>
      <c r="AU830" s="155" t="s">
        <v>82</v>
      </c>
      <c r="AV830" s="13" t="s">
        <v>82</v>
      </c>
      <c r="AW830" s="13" t="s">
        <v>30</v>
      </c>
      <c r="AX830" s="13" t="s">
        <v>73</v>
      </c>
      <c r="AY830" s="155" t="s">
        <v>155</v>
      </c>
    </row>
    <row r="831" spans="2:65" s="12" customFormat="1" ht="10.199999999999999">
      <c r="B831" s="147"/>
      <c r="D831" s="148" t="s">
        <v>162</v>
      </c>
      <c r="E831" s="149" t="s">
        <v>1</v>
      </c>
      <c r="F831" s="150" t="s">
        <v>740</v>
      </c>
      <c r="H831" s="149" t="s">
        <v>1</v>
      </c>
      <c r="I831" s="151"/>
      <c r="L831" s="147"/>
      <c r="M831" s="152"/>
      <c r="T831" s="153"/>
      <c r="AT831" s="149" t="s">
        <v>162</v>
      </c>
      <c r="AU831" s="149" t="s">
        <v>82</v>
      </c>
      <c r="AV831" s="12" t="s">
        <v>80</v>
      </c>
      <c r="AW831" s="12" t="s">
        <v>30</v>
      </c>
      <c r="AX831" s="12" t="s">
        <v>73</v>
      </c>
      <c r="AY831" s="149" t="s">
        <v>155</v>
      </c>
    </row>
    <row r="832" spans="2:65" s="13" customFormat="1" ht="10.199999999999999">
      <c r="B832" s="154"/>
      <c r="D832" s="148" t="s">
        <v>162</v>
      </c>
      <c r="E832" s="155" t="s">
        <v>1</v>
      </c>
      <c r="F832" s="156" t="s">
        <v>741</v>
      </c>
      <c r="H832" s="157">
        <v>3.0529999999999999</v>
      </c>
      <c r="I832" s="158"/>
      <c r="L832" s="154"/>
      <c r="M832" s="159"/>
      <c r="T832" s="160"/>
      <c r="AT832" s="155" t="s">
        <v>162</v>
      </c>
      <c r="AU832" s="155" t="s">
        <v>82</v>
      </c>
      <c r="AV832" s="13" t="s">
        <v>82</v>
      </c>
      <c r="AW832" s="13" t="s">
        <v>30</v>
      </c>
      <c r="AX832" s="13" t="s">
        <v>73</v>
      </c>
      <c r="AY832" s="155" t="s">
        <v>155</v>
      </c>
    </row>
    <row r="833" spans="2:51" s="12" customFormat="1" ht="10.199999999999999">
      <c r="B833" s="147"/>
      <c r="D833" s="148" t="s">
        <v>162</v>
      </c>
      <c r="E833" s="149" t="s">
        <v>1</v>
      </c>
      <c r="F833" s="150" t="s">
        <v>742</v>
      </c>
      <c r="H833" s="149" t="s">
        <v>1</v>
      </c>
      <c r="I833" s="151"/>
      <c r="L833" s="147"/>
      <c r="M833" s="152"/>
      <c r="T833" s="153"/>
      <c r="AT833" s="149" t="s">
        <v>162</v>
      </c>
      <c r="AU833" s="149" t="s">
        <v>82</v>
      </c>
      <c r="AV833" s="12" t="s">
        <v>80</v>
      </c>
      <c r="AW833" s="12" t="s">
        <v>30</v>
      </c>
      <c r="AX833" s="12" t="s">
        <v>73</v>
      </c>
      <c r="AY833" s="149" t="s">
        <v>155</v>
      </c>
    </row>
    <row r="834" spans="2:51" s="13" customFormat="1" ht="10.199999999999999">
      <c r="B834" s="154"/>
      <c r="D834" s="148" t="s">
        <v>162</v>
      </c>
      <c r="E834" s="155" t="s">
        <v>1</v>
      </c>
      <c r="F834" s="156" t="s">
        <v>743</v>
      </c>
      <c r="H834" s="157">
        <v>4.1180000000000003</v>
      </c>
      <c r="I834" s="158"/>
      <c r="L834" s="154"/>
      <c r="M834" s="159"/>
      <c r="T834" s="160"/>
      <c r="AT834" s="155" t="s">
        <v>162</v>
      </c>
      <c r="AU834" s="155" t="s">
        <v>82</v>
      </c>
      <c r="AV834" s="13" t="s">
        <v>82</v>
      </c>
      <c r="AW834" s="13" t="s">
        <v>30</v>
      </c>
      <c r="AX834" s="13" t="s">
        <v>73</v>
      </c>
      <c r="AY834" s="155" t="s">
        <v>155</v>
      </c>
    </row>
    <row r="835" spans="2:51" s="12" customFormat="1" ht="10.199999999999999">
      <c r="B835" s="147"/>
      <c r="D835" s="148" t="s">
        <v>162</v>
      </c>
      <c r="E835" s="149" t="s">
        <v>1</v>
      </c>
      <c r="F835" s="150" t="s">
        <v>744</v>
      </c>
      <c r="H835" s="149" t="s">
        <v>1</v>
      </c>
      <c r="I835" s="151"/>
      <c r="L835" s="147"/>
      <c r="M835" s="152"/>
      <c r="T835" s="153"/>
      <c r="AT835" s="149" t="s">
        <v>162</v>
      </c>
      <c r="AU835" s="149" t="s">
        <v>82</v>
      </c>
      <c r="AV835" s="12" t="s">
        <v>80</v>
      </c>
      <c r="AW835" s="12" t="s">
        <v>30</v>
      </c>
      <c r="AX835" s="12" t="s">
        <v>73</v>
      </c>
      <c r="AY835" s="149" t="s">
        <v>155</v>
      </c>
    </row>
    <row r="836" spans="2:51" s="13" customFormat="1" ht="10.199999999999999">
      <c r="B836" s="154"/>
      <c r="D836" s="148" t="s">
        <v>162</v>
      </c>
      <c r="E836" s="155" t="s">
        <v>1</v>
      </c>
      <c r="F836" s="156" t="s">
        <v>745</v>
      </c>
      <c r="H836" s="157">
        <v>4.7549999999999999</v>
      </c>
      <c r="I836" s="158"/>
      <c r="L836" s="154"/>
      <c r="M836" s="159"/>
      <c r="T836" s="160"/>
      <c r="AT836" s="155" t="s">
        <v>162</v>
      </c>
      <c r="AU836" s="155" t="s">
        <v>82</v>
      </c>
      <c r="AV836" s="13" t="s">
        <v>82</v>
      </c>
      <c r="AW836" s="13" t="s">
        <v>30</v>
      </c>
      <c r="AX836" s="13" t="s">
        <v>73</v>
      </c>
      <c r="AY836" s="155" t="s">
        <v>155</v>
      </c>
    </row>
    <row r="837" spans="2:51" s="12" customFormat="1" ht="10.199999999999999">
      <c r="B837" s="147"/>
      <c r="D837" s="148" t="s">
        <v>162</v>
      </c>
      <c r="E837" s="149" t="s">
        <v>1</v>
      </c>
      <c r="F837" s="150" t="s">
        <v>746</v>
      </c>
      <c r="H837" s="149" t="s">
        <v>1</v>
      </c>
      <c r="I837" s="151"/>
      <c r="L837" s="147"/>
      <c r="M837" s="152"/>
      <c r="T837" s="153"/>
      <c r="AT837" s="149" t="s">
        <v>162</v>
      </c>
      <c r="AU837" s="149" t="s">
        <v>82</v>
      </c>
      <c r="AV837" s="12" t="s">
        <v>80</v>
      </c>
      <c r="AW837" s="12" t="s">
        <v>30</v>
      </c>
      <c r="AX837" s="12" t="s">
        <v>73</v>
      </c>
      <c r="AY837" s="149" t="s">
        <v>155</v>
      </c>
    </row>
    <row r="838" spans="2:51" s="13" customFormat="1" ht="10.199999999999999">
      <c r="B838" s="154"/>
      <c r="D838" s="148" t="s">
        <v>162</v>
      </c>
      <c r="E838" s="155" t="s">
        <v>1</v>
      </c>
      <c r="F838" s="156" t="s">
        <v>747</v>
      </c>
      <c r="H838" s="157">
        <v>2.4159999999999999</v>
      </c>
      <c r="I838" s="158"/>
      <c r="L838" s="154"/>
      <c r="M838" s="159"/>
      <c r="T838" s="160"/>
      <c r="AT838" s="155" t="s">
        <v>162</v>
      </c>
      <c r="AU838" s="155" t="s">
        <v>82</v>
      </c>
      <c r="AV838" s="13" t="s">
        <v>82</v>
      </c>
      <c r="AW838" s="13" t="s">
        <v>30</v>
      </c>
      <c r="AX838" s="13" t="s">
        <v>73</v>
      </c>
      <c r="AY838" s="155" t="s">
        <v>155</v>
      </c>
    </row>
    <row r="839" spans="2:51" s="15" customFormat="1" ht="10.199999999999999">
      <c r="B839" s="168"/>
      <c r="D839" s="148" t="s">
        <v>162</v>
      </c>
      <c r="E839" s="169" t="s">
        <v>1</v>
      </c>
      <c r="F839" s="170" t="s">
        <v>170</v>
      </c>
      <c r="H839" s="171">
        <v>49.365000000000002</v>
      </c>
      <c r="I839" s="172"/>
      <c r="L839" s="168"/>
      <c r="M839" s="173"/>
      <c r="T839" s="174"/>
      <c r="AT839" s="169" t="s">
        <v>162</v>
      </c>
      <c r="AU839" s="169" t="s">
        <v>82</v>
      </c>
      <c r="AV839" s="15" t="s">
        <v>87</v>
      </c>
      <c r="AW839" s="15" t="s">
        <v>30</v>
      </c>
      <c r="AX839" s="15" t="s">
        <v>73</v>
      </c>
      <c r="AY839" s="169" t="s">
        <v>155</v>
      </c>
    </row>
    <row r="840" spans="2:51" s="12" customFormat="1" ht="10.199999999999999">
      <c r="B840" s="147"/>
      <c r="D840" s="148" t="s">
        <v>162</v>
      </c>
      <c r="E840" s="149" t="s">
        <v>1</v>
      </c>
      <c r="F840" s="150" t="s">
        <v>564</v>
      </c>
      <c r="H840" s="149" t="s">
        <v>1</v>
      </c>
      <c r="I840" s="151"/>
      <c r="L840" s="147"/>
      <c r="M840" s="152"/>
      <c r="T840" s="153"/>
      <c r="AT840" s="149" t="s">
        <v>162</v>
      </c>
      <c r="AU840" s="149" t="s">
        <v>82</v>
      </c>
      <c r="AV840" s="12" t="s">
        <v>80</v>
      </c>
      <c r="AW840" s="12" t="s">
        <v>30</v>
      </c>
      <c r="AX840" s="12" t="s">
        <v>73</v>
      </c>
      <c r="AY840" s="149" t="s">
        <v>155</v>
      </c>
    </row>
    <row r="841" spans="2:51" s="13" customFormat="1" ht="10.199999999999999">
      <c r="B841" s="154"/>
      <c r="D841" s="148" t="s">
        <v>162</v>
      </c>
      <c r="E841" s="155" t="s">
        <v>1</v>
      </c>
      <c r="F841" s="156" t="s">
        <v>748</v>
      </c>
      <c r="H841" s="157">
        <v>7.4710000000000001</v>
      </c>
      <c r="I841" s="158"/>
      <c r="L841" s="154"/>
      <c r="M841" s="159"/>
      <c r="T841" s="160"/>
      <c r="AT841" s="155" t="s">
        <v>162</v>
      </c>
      <c r="AU841" s="155" t="s">
        <v>82</v>
      </c>
      <c r="AV841" s="13" t="s">
        <v>82</v>
      </c>
      <c r="AW841" s="13" t="s">
        <v>30</v>
      </c>
      <c r="AX841" s="13" t="s">
        <v>73</v>
      </c>
      <c r="AY841" s="155" t="s">
        <v>155</v>
      </c>
    </row>
    <row r="842" spans="2:51" s="13" customFormat="1" ht="10.199999999999999">
      <c r="B842" s="154"/>
      <c r="D842" s="148" t="s">
        <v>162</v>
      </c>
      <c r="E842" s="155" t="s">
        <v>1</v>
      </c>
      <c r="F842" s="156" t="s">
        <v>749</v>
      </c>
      <c r="H842" s="157">
        <v>26.712</v>
      </c>
      <c r="I842" s="158"/>
      <c r="L842" s="154"/>
      <c r="M842" s="159"/>
      <c r="T842" s="160"/>
      <c r="AT842" s="155" t="s">
        <v>162</v>
      </c>
      <c r="AU842" s="155" t="s">
        <v>82</v>
      </c>
      <c r="AV842" s="13" t="s">
        <v>82</v>
      </c>
      <c r="AW842" s="13" t="s">
        <v>30</v>
      </c>
      <c r="AX842" s="13" t="s">
        <v>73</v>
      </c>
      <c r="AY842" s="155" t="s">
        <v>155</v>
      </c>
    </row>
    <row r="843" spans="2:51" s="13" customFormat="1" ht="10.199999999999999">
      <c r="B843" s="154"/>
      <c r="D843" s="148" t="s">
        <v>162</v>
      </c>
      <c r="E843" s="155" t="s">
        <v>1</v>
      </c>
      <c r="F843" s="156" t="s">
        <v>750</v>
      </c>
      <c r="H843" s="157">
        <v>32.201999999999998</v>
      </c>
      <c r="I843" s="158"/>
      <c r="L843" s="154"/>
      <c r="M843" s="159"/>
      <c r="T843" s="160"/>
      <c r="AT843" s="155" t="s">
        <v>162</v>
      </c>
      <c r="AU843" s="155" t="s">
        <v>82</v>
      </c>
      <c r="AV843" s="13" t="s">
        <v>82</v>
      </c>
      <c r="AW843" s="13" t="s">
        <v>30</v>
      </c>
      <c r="AX843" s="13" t="s">
        <v>73</v>
      </c>
      <c r="AY843" s="155" t="s">
        <v>155</v>
      </c>
    </row>
    <row r="844" spans="2:51" s="13" customFormat="1" ht="10.199999999999999">
      <c r="B844" s="154"/>
      <c r="D844" s="148" t="s">
        <v>162</v>
      </c>
      <c r="E844" s="155" t="s">
        <v>1</v>
      </c>
      <c r="F844" s="156" t="s">
        <v>751</v>
      </c>
      <c r="H844" s="157">
        <v>1.5</v>
      </c>
      <c r="I844" s="158"/>
      <c r="L844" s="154"/>
      <c r="M844" s="159"/>
      <c r="T844" s="160"/>
      <c r="AT844" s="155" t="s">
        <v>162</v>
      </c>
      <c r="AU844" s="155" t="s">
        <v>82</v>
      </c>
      <c r="AV844" s="13" t="s">
        <v>82</v>
      </c>
      <c r="AW844" s="13" t="s">
        <v>30</v>
      </c>
      <c r="AX844" s="13" t="s">
        <v>73</v>
      </c>
      <c r="AY844" s="155" t="s">
        <v>155</v>
      </c>
    </row>
    <row r="845" spans="2:51" s="13" customFormat="1" ht="10.199999999999999">
      <c r="B845" s="154"/>
      <c r="D845" s="148" t="s">
        <v>162</v>
      </c>
      <c r="E845" s="155" t="s">
        <v>1</v>
      </c>
      <c r="F845" s="156" t="s">
        <v>752</v>
      </c>
      <c r="H845" s="157">
        <v>2.8580000000000001</v>
      </c>
      <c r="I845" s="158"/>
      <c r="L845" s="154"/>
      <c r="M845" s="159"/>
      <c r="T845" s="160"/>
      <c r="AT845" s="155" t="s">
        <v>162</v>
      </c>
      <c r="AU845" s="155" t="s">
        <v>82</v>
      </c>
      <c r="AV845" s="13" t="s">
        <v>82</v>
      </c>
      <c r="AW845" s="13" t="s">
        <v>30</v>
      </c>
      <c r="AX845" s="13" t="s">
        <v>73</v>
      </c>
      <c r="AY845" s="155" t="s">
        <v>155</v>
      </c>
    </row>
    <row r="846" spans="2:51" s="13" customFormat="1" ht="10.199999999999999">
      <c r="B846" s="154"/>
      <c r="D846" s="148" t="s">
        <v>162</v>
      </c>
      <c r="E846" s="155" t="s">
        <v>1</v>
      </c>
      <c r="F846" s="156" t="s">
        <v>753</v>
      </c>
      <c r="H846" s="157">
        <v>1.958</v>
      </c>
      <c r="I846" s="158"/>
      <c r="L846" s="154"/>
      <c r="M846" s="159"/>
      <c r="T846" s="160"/>
      <c r="AT846" s="155" t="s">
        <v>162</v>
      </c>
      <c r="AU846" s="155" t="s">
        <v>82</v>
      </c>
      <c r="AV846" s="13" t="s">
        <v>82</v>
      </c>
      <c r="AW846" s="13" t="s">
        <v>30</v>
      </c>
      <c r="AX846" s="13" t="s">
        <v>73</v>
      </c>
      <c r="AY846" s="155" t="s">
        <v>155</v>
      </c>
    </row>
    <row r="847" spans="2:51" s="13" customFormat="1" ht="10.199999999999999">
      <c r="B847" s="154"/>
      <c r="D847" s="148" t="s">
        <v>162</v>
      </c>
      <c r="E847" s="155" t="s">
        <v>1</v>
      </c>
      <c r="F847" s="156" t="s">
        <v>754</v>
      </c>
      <c r="H847" s="157">
        <v>-5.6559999999999997</v>
      </c>
      <c r="I847" s="158"/>
      <c r="L847" s="154"/>
      <c r="M847" s="159"/>
      <c r="T847" s="160"/>
      <c r="AT847" s="155" t="s">
        <v>162</v>
      </c>
      <c r="AU847" s="155" t="s">
        <v>82</v>
      </c>
      <c r="AV847" s="13" t="s">
        <v>82</v>
      </c>
      <c r="AW847" s="13" t="s">
        <v>30</v>
      </c>
      <c r="AX847" s="13" t="s">
        <v>73</v>
      </c>
      <c r="AY847" s="155" t="s">
        <v>155</v>
      </c>
    </row>
    <row r="848" spans="2:51" s="12" customFormat="1" ht="10.199999999999999">
      <c r="B848" s="147"/>
      <c r="D848" s="148" t="s">
        <v>162</v>
      </c>
      <c r="E848" s="149" t="s">
        <v>1</v>
      </c>
      <c r="F848" s="150" t="s">
        <v>546</v>
      </c>
      <c r="H848" s="149" t="s">
        <v>1</v>
      </c>
      <c r="I848" s="151"/>
      <c r="L848" s="147"/>
      <c r="M848" s="152"/>
      <c r="T848" s="153"/>
      <c r="AT848" s="149" t="s">
        <v>162</v>
      </c>
      <c r="AU848" s="149" t="s">
        <v>82</v>
      </c>
      <c r="AV848" s="12" t="s">
        <v>80</v>
      </c>
      <c r="AW848" s="12" t="s">
        <v>30</v>
      </c>
      <c r="AX848" s="12" t="s">
        <v>73</v>
      </c>
      <c r="AY848" s="149" t="s">
        <v>155</v>
      </c>
    </row>
    <row r="849" spans="2:51" s="13" customFormat="1" ht="10.199999999999999">
      <c r="B849" s="154"/>
      <c r="D849" s="148" t="s">
        <v>162</v>
      </c>
      <c r="E849" s="155" t="s">
        <v>1</v>
      </c>
      <c r="F849" s="156" t="s">
        <v>755</v>
      </c>
      <c r="H849" s="157">
        <v>29.567</v>
      </c>
      <c r="I849" s="158"/>
      <c r="L849" s="154"/>
      <c r="M849" s="159"/>
      <c r="T849" s="160"/>
      <c r="AT849" s="155" t="s">
        <v>162</v>
      </c>
      <c r="AU849" s="155" t="s">
        <v>82</v>
      </c>
      <c r="AV849" s="13" t="s">
        <v>82</v>
      </c>
      <c r="AW849" s="13" t="s">
        <v>30</v>
      </c>
      <c r="AX849" s="13" t="s">
        <v>73</v>
      </c>
      <c r="AY849" s="155" t="s">
        <v>155</v>
      </c>
    </row>
    <row r="850" spans="2:51" s="13" customFormat="1" ht="10.199999999999999">
      <c r="B850" s="154"/>
      <c r="D850" s="148" t="s">
        <v>162</v>
      </c>
      <c r="E850" s="155" t="s">
        <v>1</v>
      </c>
      <c r="F850" s="156" t="s">
        <v>756</v>
      </c>
      <c r="H850" s="157">
        <v>27.986000000000001</v>
      </c>
      <c r="I850" s="158"/>
      <c r="L850" s="154"/>
      <c r="M850" s="159"/>
      <c r="T850" s="160"/>
      <c r="AT850" s="155" t="s">
        <v>162</v>
      </c>
      <c r="AU850" s="155" t="s">
        <v>82</v>
      </c>
      <c r="AV850" s="13" t="s">
        <v>82</v>
      </c>
      <c r="AW850" s="13" t="s">
        <v>30</v>
      </c>
      <c r="AX850" s="13" t="s">
        <v>73</v>
      </c>
      <c r="AY850" s="155" t="s">
        <v>155</v>
      </c>
    </row>
    <row r="851" spans="2:51" s="13" customFormat="1" ht="10.199999999999999">
      <c r="B851" s="154"/>
      <c r="D851" s="148" t="s">
        <v>162</v>
      </c>
      <c r="E851" s="155" t="s">
        <v>1</v>
      </c>
      <c r="F851" s="156" t="s">
        <v>757</v>
      </c>
      <c r="H851" s="157">
        <v>5.407</v>
      </c>
      <c r="I851" s="158"/>
      <c r="L851" s="154"/>
      <c r="M851" s="159"/>
      <c r="T851" s="160"/>
      <c r="AT851" s="155" t="s">
        <v>162</v>
      </c>
      <c r="AU851" s="155" t="s">
        <v>82</v>
      </c>
      <c r="AV851" s="13" t="s">
        <v>82</v>
      </c>
      <c r="AW851" s="13" t="s">
        <v>30</v>
      </c>
      <c r="AX851" s="13" t="s">
        <v>73</v>
      </c>
      <c r="AY851" s="155" t="s">
        <v>155</v>
      </c>
    </row>
    <row r="852" spans="2:51" s="13" customFormat="1" ht="10.199999999999999">
      <c r="B852" s="154"/>
      <c r="D852" s="148" t="s">
        <v>162</v>
      </c>
      <c r="E852" s="155" t="s">
        <v>1</v>
      </c>
      <c r="F852" s="156" t="s">
        <v>751</v>
      </c>
      <c r="H852" s="157">
        <v>1.5</v>
      </c>
      <c r="I852" s="158"/>
      <c r="L852" s="154"/>
      <c r="M852" s="159"/>
      <c r="T852" s="160"/>
      <c r="AT852" s="155" t="s">
        <v>162</v>
      </c>
      <c r="AU852" s="155" t="s">
        <v>82</v>
      </c>
      <c r="AV852" s="13" t="s">
        <v>82</v>
      </c>
      <c r="AW852" s="13" t="s">
        <v>30</v>
      </c>
      <c r="AX852" s="13" t="s">
        <v>73</v>
      </c>
      <c r="AY852" s="155" t="s">
        <v>155</v>
      </c>
    </row>
    <row r="853" spans="2:51" s="13" customFormat="1" ht="10.199999999999999">
      <c r="B853" s="154"/>
      <c r="D853" s="148" t="s">
        <v>162</v>
      </c>
      <c r="E853" s="155" t="s">
        <v>1</v>
      </c>
      <c r="F853" s="156" t="s">
        <v>758</v>
      </c>
      <c r="H853" s="157">
        <v>-5.9260000000000002</v>
      </c>
      <c r="I853" s="158"/>
      <c r="L853" s="154"/>
      <c r="M853" s="159"/>
      <c r="T853" s="160"/>
      <c r="AT853" s="155" t="s">
        <v>162</v>
      </c>
      <c r="AU853" s="155" t="s">
        <v>82</v>
      </c>
      <c r="AV853" s="13" t="s">
        <v>82</v>
      </c>
      <c r="AW853" s="13" t="s">
        <v>30</v>
      </c>
      <c r="AX853" s="13" t="s">
        <v>73</v>
      </c>
      <c r="AY853" s="155" t="s">
        <v>155</v>
      </c>
    </row>
    <row r="854" spans="2:51" s="12" customFormat="1" ht="10.199999999999999">
      <c r="B854" s="147"/>
      <c r="D854" s="148" t="s">
        <v>162</v>
      </c>
      <c r="E854" s="149" t="s">
        <v>1</v>
      </c>
      <c r="F854" s="150" t="s">
        <v>759</v>
      </c>
      <c r="H854" s="149" t="s">
        <v>1</v>
      </c>
      <c r="I854" s="151"/>
      <c r="L854" s="147"/>
      <c r="M854" s="152"/>
      <c r="T854" s="153"/>
      <c r="AT854" s="149" t="s">
        <v>162</v>
      </c>
      <c r="AU854" s="149" t="s">
        <v>82</v>
      </c>
      <c r="AV854" s="12" t="s">
        <v>80</v>
      </c>
      <c r="AW854" s="12" t="s">
        <v>30</v>
      </c>
      <c r="AX854" s="12" t="s">
        <v>73</v>
      </c>
      <c r="AY854" s="149" t="s">
        <v>155</v>
      </c>
    </row>
    <row r="855" spans="2:51" s="13" customFormat="1" ht="10.199999999999999">
      <c r="B855" s="154"/>
      <c r="D855" s="148" t="s">
        <v>162</v>
      </c>
      <c r="E855" s="155" t="s">
        <v>1</v>
      </c>
      <c r="F855" s="156" t="s">
        <v>760</v>
      </c>
      <c r="H855" s="157">
        <v>3.6840000000000002</v>
      </c>
      <c r="I855" s="158"/>
      <c r="L855" s="154"/>
      <c r="M855" s="159"/>
      <c r="T855" s="160"/>
      <c r="AT855" s="155" t="s">
        <v>162</v>
      </c>
      <c r="AU855" s="155" t="s">
        <v>82</v>
      </c>
      <c r="AV855" s="13" t="s">
        <v>82</v>
      </c>
      <c r="AW855" s="13" t="s">
        <v>30</v>
      </c>
      <c r="AX855" s="13" t="s">
        <v>73</v>
      </c>
      <c r="AY855" s="155" t="s">
        <v>155</v>
      </c>
    </row>
    <row r="856" spans="2:51" s="13" customFormat="1" ht="10.199999999999999">
      <c r="B856" s="154"/>
      <c r="D856" s="148" t="s">
        <v>162</v>
      </c>
      <c r="E856" s="155" t="s">
        <v>1</v>
      </c>
      <c r="F856" s="156" t="s">
        <v>761</v>
      </c>
      <c r="H856" s="157">
        <v>54.369</v>
      </c>
      <c r="I856" s="158"/>
      <c r="L856" s="154"/>
      <c r="M856" s="159"/>
      <c r="T856" s="160"/>
      <c r="AT856" s="155" t="s">
        <v>162</v>
      </c>
      <c r="AU856" s="155" t="s">
        <v>82</v>
      </c>
      <c r="AV856" s="13" t="s">
        <v>82</v>
      </c>
      <c r="AW856" s="13" t="s">
        <v>30</v>
      </c>
      <c r="AX856" s="13" t="s">
        <v>73</v>
      </c>
      <c r="AY856" s="155" t="s">
        <v>155</v>
      </c>
    </row>
    <row r="857" spans="2:51" s="13" customFormat="1" ht="10.199999999999999">
      <c r="B857" s="154"/>
      <c r="D857" s="148" t="s">
        <v>162</v>
      </c>
      <c r="E857" s="155" t="s">
        <v>1</v>
      </c>
      <c r="F857" s="156" t="s">
        <v>762</v>
      </c>
      <c r="H857" s="157">
        <v>-3.1520000000000001</v>
      </c>
      <c r="I857" s="158"/>
      <c r="L857" s="154"/>
      <c r="M857" s="159"/>
      <c r="T857" s="160"/>
      <c r="AT857" s="155" t="s">
        <v>162</v>
      </c>
      <c r="AU857" s="155" t="s">
        <v>82</v>
      </c>
      <c r="AV857" s="13" t="s">
        <v>82</v>
      </c>
      <c r="AW857" s="13" t="s">
        <v>30</v>
      </c>
      <c r="AX857" s="13" t="s">
        <v>73</v>
      </c>
      <c r="AY857" s="155" t="s">
        <v>155</v>
      </c>
    </row>
    <row r="858" spans="2:51" s="12" customFormat="1" ht="10.199999999999999">
      <c r="B858" s="147"/>
      <c r="D858" s="148" t="s">
        <v>162</v>
      </c>
      <c r="E858" s="149" t="s">
        <v>1</v>
      </c>
      <c r="F858" s="150" t="s">
        <v>763</v>
      </c>
      <c r="H858" s="149" t="s">
        <v>1</v>
      </c>
      <c r="I858" s="151"/>
      <c r="L858" s="147"/>
      <c r="M858" s="152"/>
      <c r="T858" s="153"/>
      <c r="AT858" s="149" t="s">
        <v>162</v>
      </c>
      <c r="AU858" s="149" t="s">
        <v>82</v>
      </c>
      <c r="AV858" s="12" t="s">
        <v>80</v>
      </c>
      <c r="AW858" s="12" t="s">
        <v>30</v>
      </c>
      <c r="AX858" s="12" t="s">
        <v>73</v>
      </c>
      <c r="AY858" s="149" t="s">
        <v>155</v>
      </c>
    </row>
    <row r="859" spans="2:51" s="13" customFormat="1" ht="10.199999999999999">
      <c r="B859" s="154"/>
      <c r="D859" s="148" t="s">
        <v>162</v>
      </c>
      <c r="E859" s="155" t="s">
        <v>1</v>
      </c>
      <c r="F859" s="156" t="s">
        <v>764</v>
      </c>
      <c r="H859" s="157">
        <v>30.244</v>
      </c>
      <c r="I859" s="158"/>
      <c r="L859" s="154"/>
      <c r="M859" s="159"/>
      <c r="T859" s="160"/>
      <c r="AT859" s="155" t="s">
        <v>162</v>
      </c>
      <c r="AU859" s="155" t="s">
        <v>82</v>
      </c>
      <c r="AV859" s="13" t="s">
        <v>82</v>
      </c>
      <c r="AW859" s="13" t="s">
        <v>30</v>
      </c>
      <c r="AX859" s="13" t="s">
        <v>73</v>
      </c>
      <c r="AY859" s="155" t="s">
        <v>155</v>
      </c>
    </row>
    <row r="860" spans="2:51" s="13" customFormat="1" ht="10.199999999999999">
      <c r="B860" s="154"/>
      <c r="D860" s="148" t="s">
        <v>162</v>
      </c>
      <c r="E860" s="155" t="s">
        <v>1</v>
      </c>
      <c r="F860" s="156" t="s">
        <v>765</v>
      </c>
      <c r="H860" s="157">
        <v>5.2229999999999999</v>
      </c>
      <c r="I860" s="158"/>
      <c r="L860" s="154"/>
      <c r="M860" s="159"/>
      <c r="T860" s="160"/>
      <c r="AT860" s="155" t="s">
        <v>162</v>
      </c>
      <c r="AU860" s="155" t="s">
        <v>82</v>
      </c>
      <c r="AV860" s="13" t="s">
        <v>82</v>
      </c>
      <c r="AW860" s="13" t="s">
        <v>30</v>
      </c>
      <c r="AX860" s="13" t="s">
        <v>73</v>
      </c>
      <c r="AY860" s="155" t="s">
        <v>155</v>
      </c>
    </row>
    <row r="861" spans="2:51" s="13" customFormat="1" ht="10.199999999999999">
      <c r="B861" s="154"/>
      <c r="D861" s="148" t="s">
        <v>162</v>
      </c>
      <c r="E861" s="155" t="s">
        <v>1</v>
      </c>
      <c r="F861" s="156" t="s">
        <v>766</v>
      </c>
      <c r="H861" s="157">
        <v>5.8879999999999999</v>
      </c>
      <c r="I861" s="158"/>
      <c r="L861" s="154"/>
      <c r="M861" s="159"/>
      <c r="T861" s="160"/>
      <c r="AT861" s="155" t="s">
        <v>162</v>
      </c>
      <c r="AU861" s="155" t="s">
        <v>82</v>
      </c>
      <c r="AV861" s="13" t="s">
        <v>82</v>
      </c>
      <c r="AW861" s="13" t="s">
        <v>30</v>
      </c>
      <c r="AX861" s="13" t="s">
        <v>73</v>
      </c>
      <c r="AY861" s="155" t="s">
        <v>155</v>
      </c>
    </row>
    <row r="862" spans="2:51" s="13" customFormat="1" ht="10.199999999999999">
      <c r="B862" s="154"/>
      <c r="D862" s="148" t="s">
        <v>162</v>
      </c>
      <c r="E862" s="155" t="s">
        <v>1</v>
      </c>
      <c r="F862" s="156" t="s">
        <v>767</v>
      </c>
      <c r="H862" s="157">
        <v>1.53</v>
      </c>
      <c r="I862" s="158"/>
      <c r="L862" s="154"/>
      <c r="M862" s="159"/>
      <c r="T862" s="160"/>
      <c r="AT862" s="155" t="s">
        <v>162</v>
      </c>
      <c r="AU862" s="155" t="s">
        <v>82</v>
      </c>
      <c r="AV862" s="13" t="s">
        <v>82</v>
      </c>
      <c r="AW862" s="13" t="s">
        <v>30</v>
      </c>
      <c r="AX862" s="13" t="s">
        <v>73</v>
      </c>
      <c r="AY862" s="155" t="s">
        <v>155</v>
      </c>
    </row>
    <row r="863" spans="2:51" s="13" customFormat="1" ht="10.199999999999999">
      <c r="B863" s="154"/>
      <c r="D863" s="148" t="s">
        <v>162</v>
      </c>
      <c r="E863" s="155" t="s">
        <v>1</v>
      </c>
      <c r="F863" s="156" t="s">
        <v>768</v>
      </c>
      <c r="H863" s="157">
        <v>1.17</v>
      </c>
      <c r="I863" s="158"/>
      <c r="L863" s="154"/>
      <c r="M863" s="159"/>
      <c r="T863" s="160"/>
      <c r="AT863" s="155" t="s">
        <v>162</v>
      </c>
      <c r="AU863" s="155" t="s">
        <v>82</v>
      </c>
      <c r="AV863" s="13" t="s">
        <v>82</v>
      </c>
      <c r="AW863" s="13" t="s">
        <v>30</v>
      </c>
      <c r="AX863" s="13" t="s">
        <v>73</v>
      </c>
      <c r="AY863" s="155" t="s">
        <v>155</v>
      </c>
    </row>
    <row r="864" spans="2:51" s="13" customFormat="1" ht="10.199999999999999">
      <c r="B864" s="154"/>
      <c r="D864" s="148" t="s">
        <v>162</v>
      </c>
      <c r="E864" s="155" t="s">
        <v>1</v>
      </c>
      <c r="F864" s="156" t="s">
        <v>769</v>
      </c>
      <c r="H864" s="157">
        <v>-2.16</v>
      </c>
      <c r="I864" s="158"/>
      <c r="L864" s="154"/>
      <c r="M864" s="159"/>
      <c r="T864" s="160"/>
      <c r="AT864" s="155" t="s">
        <v>162</v>
      </c>
      <c r="AU864" s="155" t="s">
        <v>82</v>
      </c>
      <c r="AV864" s="13" t="s">
        <v>82</v>
      </c>
      <c r="AW864" s="13" t="s">
        <v>30</v>
      </c>
      <c r="AX864" s="13" t="s">
        <v>73</v>
      </c>
      <c r="AY864" s="155" t="s">
        <v>155</v>
      </c>
    </row>
    <row r="865" spans="2:51" s="12" customFormat="1" ht="10.199999999999999">
      <c r="B865" s="147"/>
      <c r="D865" s="148" t="s">
        <v>162</v>
      </c>
      <c r="E865" s="149" t="s">
        <v>1</v>
      </c>
      <c r="F865" s="150" t="s">
        <v>770</v>
      </c>
      <c r="H865" s="149" t="s">
        <v>1</v>
      </c>
      <c r="I865" s="151"/>
      <c r="L865" s="147"/>
      <c r="M865" s="152"/>
      <c r="T865" s="153"/>
      <c r="AT865" s="149" t="s">
        <v>162</v>
      </c>
      <c r="AU865" s="149" t="s">
        <v>82</v>
      </c>
      <c r="AV865" s="12" t="s">
        <v>80</v>
      </c>
      <c r="AW865" s="12" t="s">
        <v>30</v>
      </c>
      <c r="AX865" s="12" t="s">
        <v>73</v>
      </c>
      <c r="AY865" s="149" t="s">
        <v>155</v>
      </c>
    </row>
    <row r="866" spans="2:51" s="13" customFormat="1" ht="10.199999999999999">
      <c r="B866" s="154"/>
      <c r="D866" s="148" t="s">
        <v>162</v>
      </c>
      <c r="E866" s="155" t="s">
        <v>1</v>
      </c>
      <c r="F866" s="156" t="s">
        <v>771</v>
      </c>
      <c r="H866" s="157">
        <v>28.702000000000002</v>
      </c>
      <c r="I866" s="158"/>
      <c r="L866" s="154"/>
      <c r="M866" s="159"/>
      <c r="T866" s="160"/>
      <c r="AT866" s="155" t="s">
        <v>162</v>
      </c>
      <c r="AU866" s="155" t="s">
        <v>82</v>
      </c>
      <c r="AV866" s="13" t="s">
        <v>82</v>
      </c>
      <c r="AW866" s="13" t="s">
        <v>30</v>
      </c>
      <c r="AX866" s="13" t="s">
        <v>73</v>
      </c>
      <c r="AY866" s="155" t="s">
        <v>155</v>
      </c>
    </row>
    <row r="867" spans="2:51" s="13" customFormat="1" ht="10.199999999999999">
      <c r="B867" s="154"/>
      <c r="D867" s="148" t="s">
        <v>162</v>
      </c>
      <c r="E867" s="155" t="s">
        <v>1</v>
      </c>
      <c r="F867" s="156" t="s">
        <v>772</v>
      </c>
      <c r="H867" s="157">
        <v>4.9909999999999997</v>
      </c>
      <c r="I867" s="158"/>
      <c r="L867" s="154"/>
      <c r="M867" s="159"/>
      <c r="T867" s="160"/>
      <c r="AT867" s="155" t="s">
        <v>162</v>
      </c>
      <c r="AU867" s="155" t="s">
        <v>82</v>
      </c>
      <c r="AV867" s="13" t="s">
        <v>82</v>
      </c>
      <c r="AW867" s="13" t="s">
        <v>30</v>
      </c>
      <c r="AX867" s="13" t="s">
        <v>73</v>
      </c>
      <c r="AY867" s="155" t="s">
        <v>155</v>
      </c>
    </row>
    <row r="868" spans="2:51" s="13" customFormat="1" ht="10.199999999999999">
      <c r="B868" s="154"/>
      <c r="D868" s="148" t="s">
        <v>162</v>
      </c>
      <c r="E868" s="155" t="s">
        <v>1</v>
      </c>
      <c r="F868" s="156" t="s">
        <v>773</v>
      </c>
      <c r="H868" s="157">
        <v>5.7679999999999998</v>
      </c>
      <c r="I868" s="158"/>
      <c r="L868" s="154"/>
      <c r="M868" s="159"/>
      <c r="T868" s="160"/>
      <c r="AT868" s="155" t="s">
        <v>162</v>
      </c>
      <c r="AU868" s="155" t="s">
        <v>82</v>
      </c>
      <c r="AV868" s="13" t="s">
        <v>82</v>
      </c>
      <c r="AW868" s="13" t="s">
        <v>30</v>
      </c>
      <c r="AX868" s="13" t="s">
        <v>73</v>
      </c>
      <c r="AY868" s="155" t="s">
        <v>155</v>
      </c>
    </row>
    <row r="869" spans="2:51" s="13" customFormat="1" ht="10.199999999999999">
      <c r="B869" s="154"/>
      <c r="D869" s="148" t="s">
        <v>162</v>
      </c>
      <c r="E869" s="155" t="s">
        <v>1</v>
      </c>
      <c r="F869" s="156" t="s">
        <v>768</v>
      </c>
      <c r="H869" s="157">
        <v>1.17</v>
      </c>
      <c r="I869" s="158"/>
      <c r="L869" s="154"/>
      <c r="M869" s="159"/>
      <c r="T869" s="160"/>
      <c r="AT869" s="155" t="s">
        <v>162</v>
      </c>
      <c r="AU869" s="155" t="s">
        <v>82</v>
      </c>
      <c r="AV869" s="13" t="s">
        <v>82</v>
      </c>
      <c r="AW869" s="13" t="s">
        <v>30</v>
      </c>
      <c r="AX869" s="13" t="s">
        <v>73</v>
      </c>
      <c r="AY869" s="155" t="s">
        <v>155</v>
      </c>
    </row>
    <row r="870" spans="2:51" s="13" customFormat="1" ht="10.199999999999999">
      <c r="B870" s="154"/>
      <c r="D870" s="148" t="s">
        <v>162</v>
      </c>
      <c r="E870" s="155" t="s">
        <v>1</v>
      </c>
      <c r="F870" s="156" t="s">
        <v>769</v>
      </c>
      <c r="H870" s="157">
        <v>-2.16</v>
      </c>
      <c r="I870" s="158"/>
      <c r="L870" s="154"/>
      <c r="M870" s="159"/>
      <c r="T870" s="160"/>
      <c r="AT870" s="155" t="s">
        <v>162</v>
      </c>
      <c r="AU870" s="155" t="s">
        <v>82</v>
      </c>
      <c r="AV870" s="13" t="s">
        <v>82</v>
      </c>
      <c r="AW870" s="13" t="s">
        <v>30</v>
      </c>
      <c r="AX870" s="13" t="s">
        <v>73</v>
      </c>
      <c r="AY870" s="155" t="s">
        <v>155</v>
      </c>
    </row>
    <row r="871" spans="2:51" s="12" customFormat="1" ht="10.199999999999999">
      <c r="B871" s="147"/>
      <c r="D871" s="148" t="s">
        <v>162</v>
      </c>
      <c r="E871" s="149" t="s">
        <v>1</v>
      </c>
      <c r="F871" s="150" t="s">
        <v>774</v>
      </c>
      <c r="H871" s="149" t="s">
        <v>1</v>
      </c>
      <c r="I871" s="151"/>
      <c r="L871" s="147"/>
      <c r="M871" s="152"/>
      <c r="T871" s="153"/>
      <c r="AT871" s="149" t="s">
        <v>162</v>
      </c>
      <c r="AU871" s="149" t="s">
        <v>82</v>
      </c>
      <c r="AV871" s="12" t="s">
        <v>80</v>
      </c>
      <c r="AW871" s="12" t="s">
        <v>30</v>
      </c>
      <c r="AX871" s="12" t="s">
        <v>73</v>
      </c>
      <c r="AY871" s="149" t="s">
        <v>155</v>
      </c>
    </row>
    <row r="872" spans="2:51" s="12" customFormat="1" ht="10.199999999999999">
      <c r="B872" s="147"/>
      <c r="D872" s="148" t="s">
        <v>162</v>
      </c>
      <c r="E872" s="149" t="s">
        <v>1</v>
      </c>
      <c r="F872" s="150" t="s">
        <v>775</v>
      </c>
      <c r="H872" s="149" t="s">
        <v>1</v>
      </c>
      <c r="I872" s="151"/>
      <c r="L872" s="147"/>
      <c r="M872" s="152"/>
      <c r="T872" s="153"/>
      <c r="AT872" s="149" t="s">
        <v>162</v>
      </c>
      <c r="AU872" s="149" t="s">
        <v>82</v>
      </c>
      <c r="AV872" s="12" t="s">
        <v>80</v>
      </c>
      <c r="AW872" s="12" t="s">
        <v>30</v>
      </c>
      <c r="AX872" s="12" t="s">
        <v>73</v>
      </c>
      <c r="AY872" s="149" t="s">
        <v>155</v>
      </c>
    </row>
    <row r="873" spans="2:51" s="13" customFormat="1" ht="10.199999999999999">
      <c r="B873" s="154"/>
      <c r="D873" s="148" t="s">
        <v>162</v>
      </c>
      <c r="E873" s="155" t="s">
        <v>1</v>
      </c>
      <c r="F873" s="156" t="s">
        <v>776</v>
      </c>
      <c r="H873" s="157">
        <v>36.125999999999998</v>
      </c>
      <c r="I873" s="158"/>
      <c r="L873" s="154"/>
      <c r="M873" s="159"/>
      <c r="T873" s="160"/>
      <c r="AT873" s="155" t="s">
        <v>162</v>
      </c>
      <c r="AU873" s="155" t="s">
        <v>82</v>
      </c>
      <c r="AV873" s="13" t="s">
        <v>82</v>
      </c>
      <c r="AW873" s="13" t="s">
        <v>30</v>
      </c>
      <c r="AX873" s="13" t="s">
        <v>73</v>
      </c>
      <c r="AY873" s="155" t="s">
        <v>155</v>
      </c>
    </row>
    <row r="874" spans="2:51" s="13" customFormat="1" ht="10.199999999999999">
      <c r="B874" s="154"/>
      <c r="D874" s="148" t="s">
        <v>162</v>
      </c>
      <c r="E874" s="155" t="s">
        <v>1</v>
      </c>
      <c r="F874" s="156" t="s">
        <v>777</v>
      </c>
      <c r="H874" s="157">
        <v>-5.3659999999999997</v>
      </c>
      <c r="I874" s="158"/>
      <c r="L874" s="154"/>
      <c r="M874" s="159"/>
      <c r="T874" s="160"/>
      <c r="AT874" s="155" t="s">
        <v>162</v>
      </c>
      <c r="AU874" s="155" t="s">
        <v>82</v>
      </c>
      <c r="AV874" s="13" t="s">
        <v>82</v>
      </c>
      <c r="AW874" s="13" t="s">
        <v>30</v>
      </c>
      <c r="AX874" s="13" t="s">
        <v>73</v>
      </c>
      <c r="AY874" s="155" t="s">
        <v>155</v>
      </c>
    </row>
    <row r="875" spans="2:51" s="12" customFormat="1" ht="10.199999999999999">
      <c r="B875" s="147"/>
      <c r="D875" s="148" t="s">
        <v>162</v>
      </c>
      <c r="E875" s="149" t="s">
        <v>1</v>
      </c>
      <c r="F875" s="150" t="s">
        <v>778</v>
      </c>
      <c r="H875" s="149" t="s">
        <v>1</v>
      </c>
      <c r="I875" s="151"/>
      <c r="L875" s="147"/>
      <c r="M875" s="152"/>
      <c r="T875" s="153"/>
      <c r="AT875" s="149" t="s">
        <v>162</v>
      </c>
      <c r="AU875" s="149" t="s">
        <v>82</v>
      </c>
      <c r="AV875" s="12" t="s">
        <v>80</v>
      </c>
      <c r="AW875" s="12" t="s">
        <v>30</v>
      </c>
      <c r="AX875" s="12" t="s">
        <v>73</v>
      </c>
      <c r="AY875" s="149" t="s">
        <v>155</v>
      </c>
    </row>
    <row r="876" spans="2:51" s="13" customFormat="1" ht="20.399999999999999">
      <c r="B876" s="154"/>
      <c r="D876" s="148" t="s">
        <v>162</v>
      </c>
      <c r="E876" s="155" t="s">
        <v>1</v>
      </c>
      <c r="F876" s="156" t="s">
        <v>779</v>
      </c>
      <c r="H876" s="157">
        <v>78.341999999999999</v>
      </c>
      <c r="I876" s="158"/>
      <c r="L876" s="154"/>
      <c r="M876" s="159"/>
      <c r="T876" s="160"/>
      <c r="AT876" s="155" t="s">
        <v>162</v>
      </c>
      <c r="AU876" s="155" t="s">
        <v>82</v>
      </c>
      <c r="AV876" s="13" t="s">
        <v>82</v>
      </c>
      <c r="AW876" s="13" t="s">
        <v>30</v>
      </c>
      <c r="AX876" s="13" t="s">
        <v>73</v>
      </c>
      <c r="AY876" s="155" t="s">
        <v>155</v>
      </c>
    </row>
    <row r="877" spans="2:51" s="13" customFormat="1" ht="10.199999999999999">
      <c r="B877" s="154"/>
      <c r="D877" s="148" t="s">
        <v>162</v>
      </c>
      <c r="E877" s="155" t="s">
        <v>1</v>
      </c>
      <c r="F877" s="156" t="s">
        <v>780</v>
      </c>
      <c r="H877" s="157">
        <v>-14.526</v>
      </c>
      <c r="I877" s="158"/>
      <c r="L877" s="154"/>
      <c r="M877" s="159"/>
      <c r="T877" s="160"/>
      <c r="AT877" s="155" t="s">
        <v>162</v>
      </c>
      <c r="AU877" s="155" t="s">
        <v>82</v>
      </c>
      <c r="AV877" s="13" t="s">
        <v>82</v>
      </c>
      <c r="AW877" s="13" t="s">
        <v>30</v>
      </c>
      <c r="AX877" s="13" t="s">
        <v>73</v>
      </c>
      <c r="AY877" s="155" t="s">
        <v>155</v>
      </c>
    </row>
    <row r="878" spans="2:51" s="12" customFormat="1" ht="10.199999999999999">
      <c r="B878" s="147"/>
      <c r="D878" s="148" t="s">
        <v>162</v>
      </c>
      <c r="E878" s="149" t="s">
        <v>1</v>
      </c>
      <c r="F878" s="150" t="s">
        <v>781</v>
      </c>
      <c r="H878" s="149" t="s">
        <v>1</v>
      </c>
      <c r="I878" s="151"/>
      <c r="L878" s="147"/>
      <c r="M878" s="152"/>
      <c r="T878" s="153"/>
      <c r="AT878" s="149" t="s">
        <v>162</v>
      </c>
      <c r="AU878" s="149" t="s">
        <v>82</v>
      </c>
      <c r="AV878" s="12" t="s">
        <v>80</v>
      </c>
      <c r="AW878" s="12" t="s">
        <v>30</v>
      </c>
      <c r="AX878" s="12" t="s">
        <v>73</v>
      </c>
      <c r="AY878" s="149" t="s">
        <v>155</v>
      </c>
    </row>
    <row r="879" spans="2:51" s="13" customFormat="1" ht="10.199999999999999">
      <c r="B879" s="154"/>
      <c r="D879" s="148" t="s">
        <v>162</v>
      </c>
      <c r="E879" s="155" t="s">
        <v>1</v>
      </c>
      <c r="F879" s="156" t="s">
        <v>782</v>
      </c>
      <c r="H879" s="157">
        <v>68.152000000000001</v>
      </c>
      <c r="I879" s="158"/>
      <c r="L879" s="154"/>
      <c r="M879" s="159"/>
      <c r="T879" s="160"/>
      <c r="AT879" s="155" t="s">
        <v>162</v>
      </c>
      <c r="AU879" s="155" t="s">
        <v>82</v>
      </c>
      <c r="AV879" s="13" t="s">
        <v>82</v>
      </c>
      <c r="AW879" s="13" t="s">
        <v>30</v>
      </c>
      <c r="AX879" s="13" t="s">
        <v>73</v>
      </c>
      <c r="AY879" s="155" t="s">
        <v>155</v>
      </c>
    </row>
    <row r="880" spans="2:51" s="13" customFormat="1" ht="10.199999999999999">
      <c r="B880" s="154"/>
      <c r="D880" s="148" t="s">
        <v>162</v>
      </c>
      <c r="E880" s="155" t="s">
        <v>1</v>
      </c>
      <c r="F880" s="156" t="s">
        <v>783</v>
      </c>
      <c r="H880" s="157">
        <v>2.222</v>
      </c>
      <c r="I880" s="158"/>
      <c r="L880" s="154"/>
      <c r="M880" s="159"/>
      <c r="T880" s="160"/>
      <c r="AT880" s="155" t="s">
        <v>162</v>
      </c>
      <c r="AU880" s="155" t="s">
        <v>82</v>
      </c>
      <c r="AV880" s="13" t="s">
        <v>82</v>
      </c>
      <c r="AW880" s="13" t="s">
        <v>30</v>
      </c>
      <c r="AX880" s="13" t="s">
        <v>73</v>
      </c>
      <c r="AY880" s="155" t="s">
        <v>155</v>
      </c>
    </row>
    <row r="881" spans="2:51" s="13" customFormat="1" ht="10.199999999999999">
      <c r="B881" s="154"/>
      <c r="D881" s="148" t="s">
        <v>162</v>
      </c>
      <c r="E881" s="155" t="s">
        <v>1</v>
      </c>
      <c r="F881" s="156" t="s">
        <v>784</v>
      </c>
      <c r="H881" s="157">
        <v>-6.33</v>
      </c>
      <c r="I881" s="158"/>
      <c r="L881" s="154"/>
      <c r="M881" s="159"/>
      <c r="T881" s="160"/>
      <c r="AT881" s="155" t="s">
        <v>162</v>
      </c>
      <c r="AU881" s="155" t="s">
        <v>82</v>
      </c>
      <c r="AV881" s="13" t="s">
        <v>82</v>
      </c>
      <c r="AW881" s="13" t="s">
        <v>30</v>
      </c>
      <c r="AX881" s="13" t="s">
        <v>73</v>
      </c>
      <c r="AY881" s="155" t="s">
        <v>155</v>
      </c>
    </row>
    <row r="882" spans="2:51" s="12" customFormat="1" ht="10.199999999999999">
      <c r="B882" s="147"/>
      <c r="D882" s="148" t="s">
        <v>162</v>
      </c>
      <c r="E882" s="149" t="s">
        <v>1</v>
      </c>
      <c r="F882" s="150" t="s">
        <v>785</v>
      </c>
      <c r="H882" s="149" t="s">
        <v>1</v>
      </c>
      <c r="I882" s="151"/>
      <c r="L882" s="147"/>
      <c r="M882" s="152"/>
      <c r="T882" s="153"/>
      <c r="AT882" s="149" t="s">
        <v>162</v>
      </c>
      <c r="AU882" s="149" t="s">
        <v>82</v>
      </c>
      <c r="AV882" s="12" t="s">
        <v>80</v>
      </c>
      <c r="AW882" s="12" t="s">
        <v>30</v>
      </c>
      <c r="AX882" s="12" t="s">
        <v>73</v>
      </c>
      <c r="AY882" s="149" t="s">
        <v>155</v>
      </c>
    </row>
    <row r="883" spans="2:51" s="13" customFormat="1" ht="10.199999999999999">
      <c r="B883" s="154"/>
      <c r="D883" s="148" t="s">
        <v>162</v>
      </c>
      <c r="E883" s="155" t="s">
        <v>1</v>
      </c>
      <c r="F883" s="156" t="s">
        <v>786</v>
      </c>
      <c r="H883" s="157">
        <v>48.323</v>
      </c>
      <c r="I883" s="158"/>
      <c r="L883" s="154"/>
      <c r="M883" s="159"/>
      <c r="T883" s="160"/>
      <c r="AT883" s="155" t="s">
        <v>162</v>
      </c>
      <c r="AU883" s="155" t="s">
        <v>82</v>
      </c>
      <c r="AV883" s="13" t="s">
        <v>82</v>
      </c>
      <c r="AW883" s="13" t="s">
        <v>30</v>
      </c>
      <c r="AX883" s="13" t="s">
        <v>73</v>
      </c>
      <c r="AY883" s="155" t="s">
        <v>155</v>
      </c>
    </row>
    <row r="884" spans="2:51" s="13" customFormat="1" ht="10.199999999999999">
      <c r="B884" s="154"/>
      <c r="D884" s="148" t="s">
        <v>162</v>
      </c>
      <c r="E884" s="155" t="s">
        <v>1</v>
      </c>
      <c r="F884" s="156" t="s">
        <v>783</v>
      </c>
      <c r="H884" s="157">
        <v>2.222</v>
      </c>
      <c r="I884" s="158"/>
      <c r="L884" s="154"/>
      <c r="M884" s="159"/>
      <c r="T884" s="160"/>
      <c r="AT884" s="155" t="s">
        <v>162</v>
      </c>
      <c r="AU884" s="155" t="s">
        <v>82</v>
      </c>
      <c r="AV884" s="13" t="s">
        <v>82</v>
      </c>
      <c r="AW884" s="13" t="s">
        <v>30</v>
      </c>
      <c r="AX884" s="13" t="s">
        <v>73</v>
      </c>
      <c r="AY884" s="155" t="s">
        <v>155</v>
      </c>
    </row>
    <row r="885" spans="2:51" s="13" customFormat="1" ht="10.199999999999999">
      <c r="B885" s="154"/>
      <c r="D885" s="148" t="s">
        <v>162</v>
      </c>
      <c r="E885" s="155" t="s">
        <v>1</v>
      </c>
      <c r="F885" s="156" t="s">
        <v>787</v>
      </c>
      <c r="H885" s="157">
        <v>-4.0389999999999997</v>
      </c>
      <c r="I885" s="158"/>
      <c r="L885" s="154"/>
      <c r="M885" s="159"/>
      <c r="T885" s="160"/>
      <c r="AT885" s="155" t="s">
        <v>162</v>
      </c>
      <c r="AU885" s="155" t="s">
        <v>82</v>
      </c>
      <c r="AV885" s="13" t="s">
        <v>82</v>
      </c>
      <c r="AW885" s="13" t="s">
        <v>30</v>
      </c>
      <c r="AX885" s="13" t="s">
        <v>73</v>
      </c>
      <c r="AY885" s="155" t="s">
        <v>155</v>
      </c>
    </row>
    <row r="886" spans="2:51" s="12" customFormat="1" ht="10.199999999999999">
      <c r="B886" s="147"/>
      <c r="D886" s="148" t="s">
        <v>162</v>
      </c>
      <c r="E886" s="149" t="s">
        <v>1</v>
      </c>
      <c r="F886" s="150" t="s">
        <v>788</v>
      </c>
      <c r="H886" s="149" t="s">
        <v>1</v>
      </c>
      <c r="I886" s="151"/>
      <c r="L886" s="147"/>
      <c r="M886" s="152"/>
      <c r="T886" s="153"/>
      <c r="AT886" s="149" t="s">
        <v>162</v>
      </c>
      <c r="AU886" s="149" t="s">
        <v>82</v>
      </c>
      <c r="AV886" s="12" t="s">
        <v>80</v>
      </c>
      <c r="AW886" s="12" t="s">
        <v>30</v>
      </c>
      <c r="AX886" s="12" t="s">
        <v>73</v>
      </c>
      <c r="AY886" s="149" t="s">
        <v>155</v>
      </c>
    </row>
    <row r="887" spans="2:51" s="13" customFormat="1" ht="20.399999999999999">
      <c r="B887" s="154"/>
      <c r="D887" s="148" t="s">
        <v>162</v>
      </c>
      <c r="E887" s="155" t="s">
        <v>1</v>
      </c>
      <c r="F887" s="156" t="s">
        <v>789</v>
      </c>
      <c r="H887" s="157">
        <v>54.734000000000002</v>
      </c>
      <c r="I887" s="158"/>
      <c r="L887" s="154"/>
      <c r="M887" s="159"/>
      <c r="T887" s="160"/>
      <c r="AT887" s="155" t="s">
        <v>162</v>
      </c>
      <c r="AU887" s="155" t="s">
        <v>82</v>
      </c>
      <c r="AV887" s="13" t="s">
        <v>82</v>
      </c>
      <c r="AW887" s="13" t="s">
        <v>30</v>
      </c>
      <c r="AX887" s="13" t="s">
        <v>73</v>
      </c>
      <c r="AY887" s="155" t="s">
        <v>155</v>
      </c>
    </row>
    <row r="888" spans="2:51" s="13" customFormat="1" ht="10.199999999999999">
      <c r="B888" s="154"/>
      <c r="D888" s="148" t="s">
        <v>162</v>
      </c>
      <c r="E888" s="155" t="s">
        <v>1</v>
      </c>
      <c r="F888" s="156" t="s">
        <v>790</v>
      </c>
      <c r="H888" s="157">
        <v>1.8169999999999999</v>
      </c>
      <c r="I888" s="158"/>
      <c r="L888" s="154"/>
      <c r="M888" s="159"/>
      <c r="T888" s="160"/>
      <c r="AT888" s="155" t="s">
        <v>162</v>
      </c>
      <c r="AU888" s="155" t="s">
        <v>82</v>
      </c>
      <c r="AV888" s="13" t="s">
        <v>82</v>
      </c>
      <c r="AW888" s="13" t="s">
        <v>30</v>
      </c>
      <c r="AX888" s="13" t="s">
        <v>73</v>
      </c>
      <c r="AY888" s="155" t="s">
        <v>155</v>
      </c>
    </row>
    <row r="889" spans="2:51" s="13" customFormat="1" ht="10.199999999999999">
      <c r="B889" s="154"/>
      <c r="D889" s="148" t="s">
        <v>162</v>
      </c>
      <c r="E889" s="155" t="s">
        <v>1</v>
      </c>
      <c r="F889" s="156" t="s">
        <v>791</v>
      </c>
      <c r="H889" s="157">
        <v>-2.0489999999999999</v>
      </c>
      <c r="I889" s="158"/>
      <c r="L889" s="154"/>
      <c r="M889" s="159"/>
      <c r="T889" s="160"/>
      <c r="AT889" s="155" t="s">
        <v>162</v>
      </c>
      <c r="AU889" s="155" t="s">
        <v>82</v>
      </c>
      <c r="AV889" s="13" t="s">
        <v>82</v>
      </c>
      <c r="AW889" s="13" t="s">
        <v>30</v>
      </c>
      <c r="AX889" s="13" t="s">
        <v>73</v>
      </c>
      <c r="AY889" s="155" t="s">
        <v>155</v>
      </c>
    </row>
    <row r="890" spans="2:51" s="12" customFormat="1" ht="10.199999999999999">
      <c r="B890" s="147"/>
      <c r="D890" s="148" t="s">
        <v>162</v>
      </c>
      <c r="E890" s="149" t="s">
        <v>1</v>
      </c>
      <c r="F890" s="150" t="s">
        <v>792</v>
      </c>
      <c r="H890" s="149" t="s">
        <v>1</v>
      </c>
      <c r="I890" s="151"/>
      <c r="L890" s="147"/>
      <c r="M890" s="152"/>
      <c r="T890" s="153"/>
      <c r="AT890" s="149" t="s">
        <v>162</v>
      </c>
      <c r="AU890" s="149" t="s">
        <v>82</v>
      </c>
      <c r="AV890" s="12" t="s">
        <v>80</v>
      </c>
      <c r="AW890" s="12" t="s">
        <v>30</v>
      </c>
      <c r="AX890" s="12" t="s">
        <v>73</v>
      </c>
      <c r="AY890" s="149" t="s">
        <v>155</v>
      </c>
    </row>
    <row r="891" spans="2:51" s="13" customFormat="1" ht="20.399999999999999">
      <c r="B891" s="154"/>
      <c r="D891" s="148" t="s">
        <v>162</v>
      </c>
      <c r="E891" s="155" t="s">
        <v>1</v>
      </c>
      <c r="F891" s="156" t="s">
        <v>793</v>
      </c>
      <c r="H891" s="157">
        <v>54.585000000000001</v>
      </c>
      <c r="I891" s="158"/>
      <c r="L891" s="154"/>
      <c r="M891" s="159"/>
      <c r="T891" s="160"/>
      <c r="AT891" s="155" t="s">
        <v>162</v>
      </c>
      <c r="AU891" s="155" t="s">
        <v>82</v>
      </c>
      <c r="AV891" s="13" t="s">
        <v>82</v>
      </c>
      <c r="AW891" s="13" t="s">
        <v>30</v>
      </c>
      <c r="AX891" s="13" t="s">
        <v>73</v>
      </c>
      <c r="AY891" s="155" t="s">
        <v>155</v>
      </c>
    </row>
    <row r="892" spans="2:51" s="13" customFormat="1" ht="10.199999999999999">
      <c r="B892" s="154"/>
      <c r="D892" s="148" t="s">
        <v>162</v>
      </c>
      <c r="E892" s="155" t="s">
        <v>1</v>
      </c>
      <c r="F892" s="156" t="s">
        <v>794</v>
      </c>
      <c r="H892" s="157">
        <v>-7.24</v>
      </c>
      <c r="I892" s="158"/>
      <c r="L892" s="154"/>
      <c r="M892" s="159"/>
      <c r="T892" s="160"/>
      <c r="AT892" s="155" t="s">
        <v>162</v>
      </c>
      <c r="AU892" s="155" t="s">
        <v>82</v>
      </c>
      <c r="AV892" s="13" t="s">
        <v>82</v>
      </c>
      <c r="AW892" s="13" t="s">
        <v>30</v>
      </c>
      <c r="AX892" s="13" t="s">
        <v>73</v>
      </c>
      <c r="AY892" s="155" t="s">
        <v>155</v>
      </c>
    </row>
    <row r="893" spans="2:51" s="12" customFormat="1" ht="10.199999999999999">
      <c r="B893" s="147"/>
      <c r="D893" s="148" t="s">
        <v>162</v>
      </c>
      <c r="E893" s="149" t="s">
        <v>1</v>
      </c>
      <c r="F893" s="150" t="s">
        <v>795</v>
      </c>
      <c r="H893" s="149" t="s">
        <v>1</v>
      </c>
      <c r="I893" s="151"/>
      <c r="L893" s="147"/>
      <c r="M893" s="152"/>
      <c r="T893" s="153"/>
      <c r="AT893" s="149" t="s">
        <v>162</v>
      </c>
      <c r="AU893" s="149" t="s">
        <v>82</v>
      </c>
      <c r="AV893" s="12" t="s">
        <v>80</v>
      </c>
      <c r="AW893" s="12" t="s">
        <v>30</v>
      </c>
      <c r="AX893" s="12" t="s">
        <v>73</v>
      </c>
      <c r="AY893" s="149" t="s">
        <v>155</v>
      </c>
    </row>
    <row r="894" spans="2:51" s="13" customFormat="1" ht="20.399999999999999">
      <c r="B894" s="154"/>
      <c r="D894" s="148" t="s">
        <v>162</v>
      </c>
      <c r="E894" s="155" t="s">
        <v>1</v>
      </c>
      <c r="F894" s="156" t="s">
        <v>796</v>
      </c>
      <c r="H894" s="157">
        <v>41.124000000000002</v>
      </c>
      <c r="I894" s="158"/>
      <c r="L894" s="154"/>
      <c r="M894" s="159"/>
      <c r="T894" s="160"/>
      <c r="AT894" s="155" t="s">
        <v>162</v>
      </c>
      <c r="AU894" s="155" t="s">
        <v>82</v>
      </c>
      <c r="AV894" s="13" t="s">
        <v>82</v>
      </c>
      <c r="AW894" s="13" t="s">
        <v>30</v>
      </c>
      <c r="AX894" s="13" t="s">
        <v>73</v>
      </c>
      <c r="AY894" s="155" t="s">
        <v>155</v>
      </c>
    </row>
    <row r="895" spans="2:51" s="13" customFormat="1" ht="10.199999999999999">
      <c r="B895" s="154"/>
      <c r="D895" s="148" t="s">
        <v>162</v>
      </c>
      <c r="E895" s="155" t="s">
        <v>1</v>
      </c>
      <c r="F895" s="156" t="s">
        <v>797</v>
      </c>
      <c r="H895" s="157">
        <v>-3.9279999999999999</v>
      </c>
      <c r="I895" s="158"/>
      <c r="L895" s="154"/>
      <c r="M895" s="159"/>
      <c r="T895" s="160"/>
      <c r="AT895" s="155" t="s">
        <v>162</v>
      </c>
      <c r="AU895" s="155" t="s">
        <v>82</v>
      </c>
      <c r="AV895" s="13" t="s">
        <v>82</v>
      </c>
      <c r="AW895" s="13" t="s">
        <v>30</v>
      </c>
      <c r="AX895" s="13" t="s">
        <v>73</v>
      </c>
      <c r="AY895" s="155" t="s">
        <v>155</v>
      </c>
    </row>
    <row r="896" spans="2:51" s="12" customFormat="1" ht="10.199999999999999">
      <c r="B896" s="147"/>
      <c r="D896" s="148" t="s">
        <v>162</v>
      </c>
      <c r="E896" s="149" t="s">
        <v>1</v>
      </c>
      <c r="F896" s="150" t="s">
        <v>798</v>
      </c>
      <c r="H896" s="149" t="s">
        <v>1</v>
      </c>
      <c r="I896" s="151"/>
      <c r="L896" s="147"/>
      <c r="M896" s="152"/>
      <c r="T896" s="153"/>
      <c r="AT896" s="149" t="s">
        <v>162</v>
      </c>
      <c r="AU896" s="149" t="s">
        <v>82</v>
      </c>
      <c r="AV896" s="12" t="s">
        <v>80</v>
      </c>
      <c r="AW896" s="12" t="s">
        <v>30</v>
      </c>
      <c r="AX896" s="12" t="s">
        <v>73</v>
      </c>
      <c r="AY896" s="149" t="s">
        <v>155</v>
      </c>
    </row>
    <row r="897" spans="2:51" s="13" customFormat="1" ht="20.399999999999999">
      <c r="B897" s="154"/>
      <c r="D897" s="148" t="s">
        <v>162</v>
      </c>
      <c r="E897" s="155" t="s">
        <v>1</v>
      </c>
      <c r="F897" s="156" t="s">
        <v>799</v>
      </c>
      <c r="H897" s="157">
        <v>80.863</v>
      </c>
      <c r="I897" s="158"/>
      <c r="L897" s="154"/>
      <c r="M897" s="159"/>
      <c r="T897" s="160"/>
      <c r="AT897" s="155" t="s">
        <v>162</v>
      </c>
      <c r="AU897" s="155" t="s">
        <v>82</v>
      </c>
      <c r="AV897" s="13" t="s">
        <v>82</v>
      </c>
      <c r="AW897" s="13" t="s">
        <v>30</v>
      </c>
      <c r="AX897" s="13" t="s">
        <v>73</v>
      </c>
      <c r="AY897" s="155" t="s">
        <v>155</v>
      </c>
    </row>
    <row r="898" spans="2:51" s="13" customFormat="1" ht="10.199999999999999">
      <c r="B898" s="154"/>
      <c r="D898" s="148" t="s">
        <v>162</v>
      </c>
      <c r="E898" s="155" t="s">
        <v>1</v>
      </c>
      <c r="F898" s="156" t="s">
        <v>800</v>
      </c>
      <c r="H898" s="157">
        <v>-3.2850000000000001</v>
      </c>
      <c r="I898" s="158"/>
      <c r="L898" s="154"/>
      <c r="M898" s="159"/>
      <c r="T898" s="160"/>
      <c r="AT898" s="155" t="s">
        <v>162</v>
      </c>
      <c r="AU898" s="155" t="s">
        <v>82</v>
      </c>
      <c r="AV898" s="13" t="s">
        <v>82</v>
      </c>
      <c r="AW898" s="13" t="s">
        <v>30</v>
      </c>
      <c r="AX898" s="13" t="s">
        <v>73</v>
      </c>
      <c r="AY898" s="155" t="s">
        <v>155</v>
      </c>
    </row>
    <row r="899" spans="2:51" s="12" customFormat="1" ht="10.199999999999999">
      <c r="B899" s="147"/>
      <c r="D899" s="148" t="s">
        <v>162</v>
      </c>
      <c r="E899" s="149" t="s">
        <v>1</v>
      </c>
      <c r="F899" s="150" t="s">
        <v>801</v>
      </c>
      <c r="H899" s="149" t="s">
        <v>1</v>
      </c>
      <c r="I899" s="151"/>
      <c r="L899" s="147"/>
      <c r="M899" s="152"/>
      <c r="T899" s="153"/>
      <c r="AT899" s="149" t="s">
        <v>162</v>
      </c>
      <c r="AU899" s="149" t="s">
        <v>82</v>
      </c>
      <c r="AV899" s="12" t="s">
        <v>80</v>
      </c>
      <c r="AW899" s="12" t="s">
        <v>30</v>
      </c>
      <c r="AX899" s="12" t="s">
        <v>73</v>
      </c>
      <c r="AY899" s="149" t="s">
        <v>155</v>
      </c>
    </row>
    <row r="900" spans="2:51" s="13" customFormat="1" ht="20.399999999999999">
      <c r="B900" s="154"/>
      <c r="D900" s="148" t="s">
        <v>162</v>
      </c>
      <c r="E900" s="155" t="s">
        <v>1</v>
      </c>
      <c r="F900" s="156" t="s">
        <v>802</v>
      </c>
      <c r="H900" s="157">
        <v>34.889000000000003</v>
      </c>
      <c r="I900" s="158"/>
      <c r="L900" s="154"/>
      <c r="M900" s="159"/>
      <c r="T900" s="160"/>
      <c r="AT900" s="155" t="s">
        <v>162</v>
      </c>
      <c r="AU900" s="155" t="s">
        <v>82</v>
      </c>
      <c r="AV900" s="13" t="s">
        <v>82</v>
      </c>
      <c r="AW900" s="13" t="s">
        <v>30</v>
      </c>
      <c r="AX900" s="13" t="s">
        <v>73</v>
      </c>
      <c r="AY900" s="155" t="s">
        <v>155</v>
      </c>
    </row>
    <row r="901" spans="2:51" s="13" customFormat="1" ht="10.199999999999999">
      <c r="B901" s="154"/>
      <c r="D901" s="148" t="s">
        <v>162</v>
      </c>
      <c r="E901" s="155" t="s">
        <v>1</v>
      </c>
      <c r="F901" s="156" t="s">
        <v>800</v>
      </c>
      <c r="H901" s="157">
        <v>-3.2850000000000001</v>
      </c>
      <c r="I901" s="158"/>
      <c r="L901" s="154"/>
      <c r="M901" s="159"/>
      <c r="T901" s="160"/>
      <c r="AT901" s="155" t="s">
        <v>162</v>
      </c>
      <c r="AU901" s="155" t="s">
        <v>82</v>
      </c>
      <c r="AV901" s="13" t="s">
        <v>82</v>
      </c>
      <c r="AW901" s="13" t="s">
        <v>30</v>
      </c>
      <c r="AX901" s="13" t="s">
        <v>73</v>
      </c>
      <c r="AY901" s="155" t="s">
        <v>155</v>
      </c>
    </row>
    <row r="902" spans="2:51" s="12" customFormat="1" ht="10.199999999999999">
      <c r="B902" s="147"/>
      <c r="D902" s="148" t="s">
        <v>162</v>
      </c>
      <c r="E902" s="149" t="s">
        <v>1</v>
      </c>
      <c r="F902" s="150" t="s">
        <v>803</v>
      </c>
      <c r="H902" s="149" t="s">
        <v>1</v>
      </c>
      <c r="I902" s="151"/>
      <c r="L902" s="147"/>
      <c r="M902" s="152"/>
      <c r="T902" s="153"/>
      <c r="AT902" s="149" t="s">
        <v>162</v>
      </c>
      <c r="AU902" s="149" t="s">
        <v>82</v>
      </c>
      <c r="AV902" s="12" t="s">
        <v>80</v>
      </c>
      <c r="AW902" s="12" t="s">
        <v>30</v>
      </c>
      <c r="AX902" s="12" t="s">
        <v>73</v>
      </c>
      <c r="AY902" s="149" t="s">
        <v>155</v>
      </c>
    </row>
    <row r="903" spans="2:51" s="13" customFormat="1" ht="20.399999999999999">
      <c r="B903" s="154"/>
      <c r="D903" s="148" t="s">
        <v>162</v>
      </c>
      <c r="E903" s="155" t="s">
        <v>1</v>
      </c>
      <c r="F903" s="156" t="s">
        <v>804</v>
      </c>
      <c r="H903" s="157">
        <v>40.831000000000003</v>
      </c>
      <c r="I903" s="158"/>
      <c r="L903" s="154"/>
      <c r="M903" s="159"/>
      <c r="T903" s="160"/>
      <c r="AT903" s="155" t="s">
        <v>162</v>
      </c>
      <c r="AU903" s="155" t="s">
        <v>82</v>
      </c>
      <c r="AV903" s="13" t="s">
        <v>82</v>
      </c>
      <c r="AW903" s="13" t="s">
        <v>30</v>
      </c>
      <c r="AX903" s="13" t="s">
        <v>73</v>
      </c>
      <c r="AY903" s="155" t="s">
        <v>155</v>
      </c>
    </row>
    <row r="904" spans="2:51" s="13" customFormat="1" ht="10.199999999999999">
      <c r="B904" s="154"/>
      <c r="D904" s="148" t="s">
        <v>162</v>
      </c>
      <c r="E904" s="155" t="s">
        <v>1</v>
      </c>
      <c r="F904" s="156" t="s">
        <v>805</v>
      </c>
      <c r="H904" s="157">
        <v>-3.0880000000000001</v>
      </c>
      <c r="I904" s="158"/>
      <c r="L904" s="154"/>
      <c r="M904" s="159"/>
      <c r="T904" s="160"/>
      <c r="AT904" s="155" t="s">
        <v>162</v>
      </c>
      <c r="AU904" s="155" t="s">
        <v>82</v>
      </c>
      <c r="AV904" s="13" t="s">
        <v>82</v>
      </c>
      <c r="AW904" s="13" t="s">
        <v>30</v>
      </c>
      <c r="AX904" s="13" t="s">
        <v>73</v>
      </c>
      <c r="AY904" s="155" t="s">
        <v>155</v>
      </c>
    </row>
    <row r="905" spans="2:51" s="12" customFormat="1" ht="10.199999999999999">
      <c r="B905" s="147"/>
      <c r="D905" s="148" t="s">
        <v>162</v>
      </c>
      <c r="E905" s="149" t="s">
        <v>1</v>
      </c>
      <c r="F905" s="150" t="s">
        <v>806</v>
      </c>
      <c r="H905" s="149" t="s">
        <v>1</v>
      </c>
      <c r="I905" s="151"/>
      <c r="L905" s="147"/>
      <c r="M905" s="152"/>
      <c r="T905" s="153"/>
      <c r="AT905" s="149" t="s">
        <v>162</v>
      </c>
      <c r="AU905" s="149" t="s">
        <v>82</v>
      </c>
      <c r="AV905" s="12" t="s">
        <v>80</v>
      </c>
      <c r="AW905" s="12" t="s">
        <v>30</v>
      </c>
      <c r="AX905" s="12" t="s">
        <v>73</v>
      </c>
      <c r="AY905" s="149" t="s">
        <v>155</v>
      </c>
    </row>
    <row r="906" spans="2:51" s="13" customFormat="1" ht="20.399999999999999">
      <c r="B906" s="154"/>
      <c r="D906" s="148" t="s">
        <v>162</v>
      </c>
      <c r="E906" s="155" t="s">
        <v>1</v>
      </c>
      <c r="F906" s="156" t="s">
        <v>807</v>
      </c>
      <c r="H906" s="157">
        <v>47.704000000000001</v>
      </c>
      <c r="I906" s="158"/>
      <c r="L906" s="154"/>
      <c r="M906" s="159"/>
      <c r="T906" s="160"/>
      <c r="AT906" s="155" t="s">
        <v>162</v>
      </c>
      <c r="AU906" s="155" t="s">
        <v>82</v>
      </c>
      <c r="AV906" s="13" t="s">
        <v>82</v>
      </c>
      <c r="AW906" s="13" t="s">
        <v>30</v>
      </c>
      <c r="AX906" s="13" t="s">
        <v>73</v>
      </c>
      <c r="AY906" s="155" t="s">
        <v>155</v>
      </c>
    </row>
    <row r="907" spans="2:51" s="13" customFormat="1" ht="10.199999999999999">
      <c r="B907" s="154"/>
      <c r="D907" s="148" t="s">
        <v>162</v>
      </c>
      <c r="E907" s="155" t="s">
        <v>1</v>
      </c>
      <c r="F907" s="156" t="s">
        <v>808</v>
      </c>
      <c r="H907" s="157">
        <v>1.0580000000000001</v>
      </c>
      <c r="I907" s="158"/>
      <c r="L907" s="154"/>
      <c r="M907" s="159"/>
      <c r="T907" s="160"/>
      <c r="AT907" s="155" t="s">
        <v>162</v>
      </c>
      <c r="AU907" s="155" t="s">
        <v>82</v>
      </c>
      <c r="AV907" s="13" t="s">
        <v>82</v>
      </c>
      <c r="AW907" s="13" t="s">
        <v>30</v>
      </c>
      <c r="AX907" s="13" t="s">
        <v>73</v>
      </c>
      <c r="AY907" s="155" t="s">
        <v>155</v>
      </c>
    </row>
    <row r="908" spans="2:51" s="13" customFormat="1" ht="10.199999999999999">
      <c r="B908" s="154"/>
      <c r="D908" s="148" t="s">
        <v>162</v>
      </c>
      <c r="E908" s="155" t="s">
        <v>1</v>
      </c>
      <c r="F908" s="156" t="s">
        <v>809</v>
      </c>
      <c r="H908" s="157">
        <v>-5.2050000000000001</v>
      </c>
      <c r="I908" s="158"/>
      <c r="L908" s="154"/>
      <c r="M908" s="159"/>
      <c r="T908" s="160"/>
      <c r="AT908" s="155" t="s">
        <v>162</v>
      </c>
      <c r="AU908" s="155" t="s">
        <v>82</v>
      </c>
      <c r="AV908" s="13" t="s">
        <v>82</v>
      </c>
      <c r="AW908" s="13" t="s">
        <v>30</v>
      </c>
      <c r="AX908" s="13" t="s">
        <v>73</v>
      </c>
      <c r="AY908" s="155" t="s">
        <v>155</v>
      </c>
    </row>
    <row r="909" spans="2:51" s="12" customFormat="1" ht="10.199999999999999">
      <c r="B909" s="147"/>
      <c r="D909" s="148" t="s">
        <v>162</v>
      </c>
      <c r="E909" s="149" t="s">
        <v>1</v>
      </c>
      <c r="F909" s="150" t="s">
        <v>810</v>
      </c>
      <c r="H909" s="149" t="s">
        <v>1</v>
      </c>
      <c r="I909" s="151"/>
      <c r="L909" s="147"/>
      <c r="M909" s="152"/>
      <c r="T909" s="153"/>
      <c r="AT909" s="149" t="s">
        <v>162</v>
      </c>
      <c r="AU909" s="149" t="s">
        <v>82</v>
      </c>
      <c r="AV909" s="12" t="s">
        <v>80</v>
      </c>
      <c r="AW909" s="12" t="s">
        <v>30</v>
      </c>
      <c r="AX909" s="12" t="s">
        <v>73</v>
      </c>
      <c r="AY909" s="149" t="s">
        <v>155</v>
      </c>
    </row>
    <row r="910" spans="2:51" s="13" customFormat="1" ht="20.399999999999999">
      <c r="B910" s="154"/>
      <c r="D910" s="148" t="s">
        <v>162</v>
      </c>
      <c r="E910" s="155" t="s">
        <v>1</v>
      </c>
      <c r="F910" s="156" t="s">
        <v>811</v>
      </c>
      <c r="H910" s="157">
        <v>31.908999999999999</v>
      </c>
      <c r="I910" s="158"/>
      <c r="L910" s="154"/>
      <c r="M910" s="159"/>
      <c r="T910" s="160"/>
      <c r="AT910" s="155" t="s">
        <v>162</v>
      </c>
      <c r="AU910" s="155" t="s">
        <v>82</v>
      </c>
      <c r="AV910" s="13" t="s">
        <v>82</v>
      </c>
      <c r="AW910" s="13" t="s">
        <v>30</v>
      </c>
      <c r="AX910" s="13" t="s">
        <v>73</v>
      </c>
      <c r="AY910" s="155" t="s">
        <v>155</v>
      </c>
    </row>
    <row r="911" spans="2:51" s="13" customFormat="1" ht="10.199999999999999">
      <c r="B911" s="154"/>
      <c r="D911" s="148" t="s">
        <v>162</v>
      </c>
      <c r="E911" s="155" t="s">
        <v>1</v>
      </c>
      <c r="F911" s="156" t="s">
        <v>812</v>
      </c>
      <c r="H911" s="157">
        <v>-8.5069999999999997</v>
      </c>
      <c r="I911" s="158"/>
      <c r="L911" s="154"/>
      <c r="M911" s="159"/>
      <c r="T911" s="160"/>
      <c r="AT911" s="155" t="s">
        <v>162</v>
      </c>
      <c r="AU911" s="155" t="s">
        <v>82</v>
      </c>
      <c r="AV911" s="13" t="s">
        <v>82</v>
      </c>
      <c r="AW911" s="13" t="s">
        <v>30</v>
      </c>
      <c r="AX911" s="13" t="s">
        <v>73</v>
      </c>
      <c r="AY911" s="155" t="s">
        <v>155</v>
      </c>
    </row>
    <row r="912" spans="2:51" s="12" customFormat="1" ht="10.199999999999999">
      <c r="B912" s="147"/>
      <c r="D912" s="148" t="s">
        <v>162</v>
      </c>
      <c r="E912" s="149" t="s">
        <v>1</v>
      </c>
      <c r="F912" s="150" t="s">
        <v>813</v>
      </c>
      <c r="H912" s="149" t="s">
        <v>1</v>
      </c>
      <c r="I912" s="151"/>
      <c r="L912" s="147"/>
      <c r="M912" s="152"/>
      <c r="T912" s="153"/>
      <c r="AT912" s="149" t="s">
        <v>162</v>
      </c>
      <c r="AU912" s="149" t="s">
        <v>82</v>
      </c>
      <c r="AV912" s="12" t="s">
        <v>80</v>
      </c>
      <c r="AW912" s="12" t="s">
        <v>30</v>
      </c>
      <c r="AX912" s="12" t="s">
        <v>73</v>
      </c>
      <c r="AY912" s="149" t="s">
        <v>155</v>
      </c>
    </row>
    <row r="913" spans="2:65" s="13" customFormat="1" ht="20.399999999999999">
      <c r="B913" s="154"/>
      <c r="D913" s="148" t="s">
        <v>162</v>
      </c>
      <c r="E913" s="155" t="s">
        <v>1</v>
      </c>
      <c r="F913" s="156" t="s">
        <v>814</v>
      </c>
      <c r="H913" s="157">
        <v>26.332000000000001</v>
      </c>
      <c r="I913" s="158"/>
      <c r="L913" s="154"/>
      <c r="M913" s="159"/>
      <c r="T913" s="160"/>
      <c r="AT913" s="155" t="s">
        <v>162</v>
      </c>
      <c r="AU913" s="155" t="s">
        <v>82</v>
      </c>
      <c r="AV913" s="13" t="s">
        <v>82</v>
      </c>
      <c r="AW913" s="13" t="s">
        <v>30</v>
      </c>
      <c r="AX913" s="13" t="s">
        <v>73</v>
      </c>
      <c r="AY913" s="155" t="s">
        <v>155</v>
      </c>
    </row>
    <row r="914" spans="2:65" s="13" customFormat="1" ht="10.199999999999999">
      <c r="B914" s="154"/>
      <c r="D914" s="148" t="s">
        <v>162</v>
      </c>
      <c r="E914" s="155" t="s">
        <v>1</v>
      </c>
      <c r="F914" s="156" t="s">
        <v>815</v>
      </c>
      <c r="H914" s="157">
        <v>-5.4530000000000003</v>
      </c>
      <c r="I914" s="158"/>
      <c r="L914" s="154"/>
      <c r="M914" s="159"/>
      <c r="T914" s="160"/>
      <c r="AT914" s="155" t="s">
        <v>162</v>
      </c>
      <c r="AU914" s="155" t="s">
        <v>82</v>
      </c>
      <c r="AV914" s="13" t="s">
        <v>82</v>
      </c>
      <c r="AW914" s="13" t="s">
        <v>30</v>
      </c>
      <c r="AX914" s="13" t="s">
        <v>73</v>
      </c>
      <c r="AY914" s="155" t="s">
        <v>155</v>
      </c>
    </row>
    <row r="915" spans="2:65" s="12" customFormat="1" ht="10.199999999999999">
      <c r="B915" s="147"/>
      <c r="D915" s="148" t="s">
        <v>162</v>
      </c>
      <c r="E915" s="149" t="s">
        <v>1</v>
      </c>
      <c r="F915" s="150" t="s">
        <v>816</v>
      </c>
      <c r="H915" s="149" t="s">
        <v>1</v>
      </c>
      <c r="I915" s="151"/>
      <c r="L915" s="147"/>
      <c r="M915" s="152"/>
      <c r="T915" s="153"/>
      <c r="AT915" s="149" t="s">
        <v>162</v>
      </c>
      <c r="AU915" s="149" t="s">
        <v>82</v>
      </c>
      <c r="AV915" s="12" t="s">
        <v>80</v>
      </c>
      <c r="AW915" s="12" t="s">
        <v>30</v>
      </c>
      <c r="AX915" s="12" t="s">
        <v>73</v>
      </c>
      <c r="AY915" s="149" t="s">
        <v>155</v>
      </c>
    </row>
    <row r="916" spans="2:65" s="13" customFormat="1" ht="10.199999999999999">
      <c r="B916" s="154"/>
      <c r="D916" s="148" t="s">
        <v>162</v>
      </c>
      <c r="E916" s="155" t="s">
        <v>1</v>
      </c>
      <c r="F916" s="156" t="s">
        <v>817</v>
      </c>
      <c r="H916" s="157">
        <v>73.444999999999993</v>
      </c>
      <c r="I916" s="158"/>
      <c r="L916" s="154"/>
      <c r="M916" s="159"/>
      <c r="T916" s="160"/>
      <c r="AT916" s="155" t="s">
        <v>162</v>
      </c>
      <c r="AU916" s="155" t="s">
        <v>82</v>
      </c>
      <c r="AV916" s="13" t="s">
        <v>82</v>
      </c>
      <c r="AW916" s="13" t="s">
        <v>30</v>
      </c>
      <c r="AX916" s="13" t="s">
        <v>73</v>
      </c>
      <c r="AY916" s="155" t="s">
        <v>155</v>
      </c>
    </row>
    <row r="917" spans="2:65" s="13" customFormat="1" ht="10.199999999999999">
      <c r="B917" s="154"/>
      <c r="D917" s="148" t="s">
        <v>162</v>
      </c>
      <c r="E917" s="155" t="s">
        <v>1</v>
      </c>
      <c r="F917" s="156" t="s">
        <v>818</v>
      </c>
      <c r="H917" s="157">
        <v>-3.5539999999999998</v>
      </c>
      <c r="I917" s="158"/>
      <c r="L917" s="154"/>
      <c r="M917" s="159"/>
      <c r="T917" s="160"/>
      <c r="AT917" s="155" t="s">
        <v>162</v>
      </c>
      <c r="AU917" s="155" t="s">
        <v>82</v>
      </c>
      <c r="AV917" s="13" t="s">
        <v>82</v>
      </c>
      <c r="AW917" s="13" t="s">
        <v>30</v>
      </c>
      <c r="AX917" s="13" t="s">
        <v>73</v>
      </c>
      <c r="AY917" s="155" t="s">
        <v>155</v>
      </c>
    </row>
    <row r="918" spans="2:65" s="15" customFormat="1" ht="10.199999999999999">
      <c r="B918" s="168"/>
      <c r="D918" s="148" t="s">
        <v>162</v>
      </c>
      <c r="E918" s="169" t="s">
        <v>1</v>
      </c>
      <c r="F918" s="170" t="s">
        <v>170</v>
      </c>
      <c r="H918" s="171">
        <v>909.66899999999998</v>
      </c>
      <c r="I918" s="172"/>
      <c r="L918" s="168"/>
      <c r="M918" s="173"/>
      <c r="T918" s="174"/>
      <c r="AT918" s="169" t="s">
        <v>162</v>
      </c>
      <c r="AU918" s="169" t="s">
        <v>82</v>
      </c>
      <c r="AV918" s="15" t="s">
        <v>87</v>
      </c>
      <c r="AW918" s="15" t="s">
        <v>30</v>
      </c>
      <c r="AX918" s="15" t="s">
        <v>73</v>
      </c>
      <c r="AY918" s="169" t="s">
        <v>155</v>
      </c>
    </row>
    <row r="919" spans="2:65" s="12" customFormat="1" ht="10.199999999999999">
      <c r="B919" s="147"/>
      <c r="D919" s="148" t="s">
        <v>162</v>
      </c>
      <c r="E919" s="149" t="s">
        <v>1</v>
      </c>
      <c r="F919" s="150" t="s">
        <v>819</v>
      </c>
      <c r="H919" s="149" t="s">
        <v>1</v>
      </c>
      <c r="I919" s="151"/>
      <c r="L919" s="147"/>
      <c r="M919" s="152"/>
      <c r="T919" s="153"/>
      <c r="AT919" s="149" t="s">
        <v>162</v>
      </c>
      <c r="AU919" s="149" t="s">
        <v>82</v>
      </c>
      <c r="AV919" s="12" t="s">
        <v>80</v>
      </c>
      <c r="AW919" s="12" t="s">
        <v>30</v>
      </c>
      <c r="AX919" s="12" t="s">
        <v>73</v>
      </c>
      <c r="AY919" s="149" t="s">
        <v>155</v>
      </c>
    </row>
    <row r="920" spans="2:65" s="13" customFormat="1" ht="10.199999999999999">
      <c r="B920" s="154"/>
      <c r="D920" s="148" t="s">
        <v>162</v>
      </c>
      <c r="E920" s="155" t="s">
        <v>1</v>
      </c>
      <c r="F920" s="156" t="s">
        <v>820</v>
      </c>
      <c r="H920" s="157">
        <v>12.856</v>
      </c>
      <c r="I920" s="158"/>
      <c r="L920" s="154"/>
      <c r="M920" s="159"/>
      <c r="T920" s="160"/>
      <c r="AT920" s="155" t="s">
        <v>162</v>
      </c>
      <c r="AU920" s="155" t="s">
        <v>82</v>
      </c>
      <c r="AV920" s="13" t="s">
        <v>82</v>
      </c>
      <c r="AW920" s="13" t="s">
        <v>30</v>
      </c>
      <c r="AX920" s="13" t="s">
        <v>73</v>
      </c>
      <c r="AY920" s="155" t="s">
        <v>155</v>
      </c>
    </row>
    <row r="921" spans="2:65" s="13" customFormat="1" ht="10.199999999999999">
      <c r="B921" s="154"/>
      <c r="D921" s="148" t="s">
        <v>162</v>
      </c>
      <c r="E921" s="155" t="s">
        <v>1</v>
      </c>
      <c r="F921" s="156" t="s">
        <v>821</v>
      </c>
      <c r="H921" s="157">
        <v>15.095000000000001</v>
      </c>
      <c r="I921" s="158"/>
      <c r="L921" s="154"/>
      <c r="M921" s="159"/>
      <c r="T921" s="160"/>
      <c r="AT921" s="155" t="s">
        <v>162</v>
      </c>
      <c r="AU921" s="155" t="s">
        <v>82</v>
      </c>
      <c r="AV921" s="13" t="s">
        <v>82</v>
      </c>
      <c r="AW921" s="13" t="s">
        <v>30</v>
      </c>
      <c r="AX921" s="13" t="s">
        <v>73</v>
      </c>
      <c r="AY921" s="155" t="s">
        <v>155</v>
      </c>
    </row>
    <row r="922" spans="2:65" s="15" customFormat="1" ht="10.199999999999999">
      <c r="B922" s="168"/>
      <c r="D922" s="148" t="s">
        <v>162</v>
      </c>
      <c r="E922" s="169" t="s">
        <v>1</v>
      </c>
      <c r="F922" s="170" t="s">
        <v>170</v>
      </c>
      <c r="H922" s="171">
        <v>27.951000000000001</v>
      </c>
      <c r="I922" s="172"/>
      <c r="L922" s="168"/>
      <c r="M922" s="173"/>
      <c r="T922" s="174"/>
      <c r="AT922" s="169" t="s">
        <v>162</v>
      </c>
      <c r="AU922" s="169" t="s">
        <v>82</v>
      </c>
      <c r="AV922" s="15" t="s">
        <v>87</v>
      </c>
      <c r="AW922" s="15" t="s">
        <v>30</v>
      </c>
      <c r="AX922" s="15" t="s">
        <v>73</v>
      </c>
      <c r="AY922" s="169" t="s">
        <v>155</v>
      </c>
    </row>
    <row r="923" spans="2:65" s="14" customFormat="1" ht="10.199999999999999">
      <c r="B923" s="161"/>
      <c r="D923" s="148" t="s">
        <v>162</v>
      </c>
      <c r="E923" s="162" t="s">
        <v>1</v>
      </c>
      <c r="F923" s="163" t="s">
        <v>165</v>
      </c>
      <c r="H923" s="164">
        <v>986.98500000000001</v>
      </c>
      <c r="I923" s="165"/>
      <c r="L923" s="161"/>
      <c r="M923" s="166"/>
      <c r="T923" s="167"/>
      <c r="AT923" s="162" t="s">
        <v>162</v>
      </c>
      <c r="AU923" s="162" t="s">
        <v>82</v>
      </c>
      <c r="AV923" s="14" t="s">
        <v>90</v>
      </c>
      <c r="AW923" s="14" t="s">
        <v>30</v>
      </c>
      <c r="AX923" s="14" t="s">
        <v>80</v>
      </c>
      <c r="AY923" s="162" t="s">
        <v>155</v>
      </c>
    </row>
    <row r="924" spans="2:65" s="1" customFormat="1" ht="16.5" customHeight="1">
      <c r="B924" s="32"/>
      <c r="C924" s="133" t="s">
        <v>825</v>
      </c>
      <c r="D924" s="133" t="s">
        <v>158</v>
      </c>
      <c r="E924" s="134" t="s">
        <v>826</v>
      </c>
      <c r="F924" s="135" t="s">
        <v>827</v>
      </c>
      <c r="G924" s="136" t="s">
        <v>213</v>
      </c>
      <c r="H924" s="137">
        <v>13.593</v>
      </c>
      <c r="I924" s="138"/>
      <c r="J924" s="139">
        <f>ROUND(I924*H924,2)</f>
        <v>0</v>
      </c>
      <c r="K924" s="140"/>
      <c r="L924" s="32"/>
      <c r="M924" s="141" t="s">
        <v>1</v>
      </c>
      <c r="N924" s="142" t="s">
        <v>38</v>
      </c>
      <c r="P924" s="143">
        <f>O924*H924</f>
        <v>0</v>
      </c>
      <c r="Q924" s="143">
        <v>0</v>
      </c>
      <c r="R924" s="143">
        <f>Q924*H924</f>
        <v>0</v>
      </c>
      <c r="S924" s="143">
        <v>0</v>
      </c>
      <c r="T924" s="144">
        <f>S924*H924</f>
        <v>0</v>
      </c>
      <c r="AR924" s="145" t="s">
        <v>90</v>
      </c>
      <c r="AT924" s="145" t="s">
        <v>158</v>
      </c>
      <c r="AU924" s="145" t="s">
        <v>82</v>
      </c>
      <c r="AY924" s="17" t="s">
        <v>155</v>
      </c>
      <c r="BE924" s="146">
        <f>IF(N924="základní",J924,0)</f>
        <v>0</v>
      </c>
      <c r="BF924" s="146">
        <f>IF(N924="snížená",J924,0)</f>
        <v>0</v>
      </c>
      <c r="BG924" s="146">
        <f>IF(N924="zákl. přenesená",J924,0)</f>
        <v>0</v>
      </c>
      <c r="BH924" s="146">
        <f>IF(N924="sníž. přenesená",J924,0)</f>
        <v>0</v>
      </c>
      <c r="BI924" s="146">
        <f>IF(N924="nulová",J924,0)</f>
        <v>0</v>
      </c>
      <c r="BJ924" s="17" t="s">
        <v>80</v>
      </c>
      <c r="BK924" s="146">
        <f>ROUND(I924*H924,2)</f>
        <v>0</v>
      </c>
      <c r="BL924" s="17" t="s">
        <v>90</v>
      </c>
      <c r="BM924" s="145" t="s">
        <v>828</v>
      </c>
    </row>
    <row r="925" spans="2:65" s="12" customFormat="1" ht="10.199999999999999">
      <c r="B925" s="147"/>
      <c r="D925" s="148" t="s">
        <v>162</v>
      </c>
      <c r="E925" s="149" t="s">
        <v>1</v>
      </c>
      <c r="F925" s="150" t="s">
        <v>829</v>
      </c>
      <c r="H925" s="149" t="s">
        <v>1</v>
      </c>
      <c r="I925" s="151"/>
      <c r="L925" s="147"/>
      <c r="M925" s="152"/>
      <c r="T925" s="153"/>
      <c r="AT925" s="149" t="s">
        <v>162</v>
      </c>
      <c r="AU925" s="149" t="s">
        <v>82</v>
      </c>
      <c r="AV925" s="12" t="s">
        <v>80</v>
      </c>
      <c r="AW925" s="12" t="s">
        <v>30</v>
      </c>
      <c r="AX925" s="12" t="s">
        <v>73</v>
      </c>
      <c r="AY925" s="149" t="s">
        <v>155</v>
      </c>
    </row>
    <row r="926" spans="2:65" s="13" customFormat="1" ht="10.199999999999999">
      <c r="B926" s="154"/>
      <c r="D926" s="148" t="s">
        <v>162</v>
      </c>
      <c r="E926" s="155" t="s">
        <v>1</v>
      </c>
      <c r="F926" s="156" t="s">
        <v>830</v>
      </c>
      <c r="H926" s="157">
        <v>1.17</v>
      </c>
      <c r="I926" s="158"/>
      <c r="L926" s="154"/>
      <c r="M926" s="159"/>
      <c r="T926" s="160"/>
      <c r="AT926" s="155" t="s">
        <v>162</v>
      </c>
      <c r="AU926" s="155" t="s">
        <v>82</v>
      </c>
      <c r="AV926" s="13" t="s">
        <v>82</v>
      </c>
      <c r="AW926" s="13" t="s">
        <v>30</v>
      </c>
      <c r="AX926" s="13" t="s">
        <v>73</v>
      </c>
      <c r="AY926" s="155" t="s">
        <v>155</v>
      </c>
    </row>
    <row r="927" spans="2:65" s="13" customFormat="1" ht="10.199999999999999">
      <c r="B927" s="154"/>
      <c r="D927" s="148" t="s">
        <v>162</v>
      </c>
      <c r="E927" s="155" t="s">
        <v>1</v>
      </c>
      <c r="F927" s="156" t="s">
        <v>831</v>
      </c>
      <c r="H927" s="157">
        <v>1.02</v>
      </c>
      <c r="I927" s="158"/>
      <c r="L927" s="154"/>
      <c r="M927" s="159"/>
      <c r="T927" s="160"/>
      <c r="AT927" s="155" t="s">
        <v>162</v>
      </c>
      <c r="AU927" s="155" t="s">
        <v>82</v>
      </c>
      <c r="AV927" s="13" t="s">
        <v>82</v>
      </c>
      <c r="AW927" s="13" t="s">
        <v>30</v>
      </c>
      <c r="AX927" s="13" t="s">
        <v>73</v>
      </c>
      <c r="AY927" s="155" t="s">
        <v>155</v>
      </c>
    </row>
    <row r="928" spans="2:65" s="13" customFormat="1" ht="10.199999999999999">
      <c r="B928" s="154"/>
      <c r="D928" s="148" t="s">
        <v>162</v>
      </c>
      <c r="E928" s="155" t="s">
        <v>1</v>
      </c>
      <c r="F928" s="156" t="s">
        <v>831</v>
      </c>
      <c r="H928" s="157">
        <v>1.02</v>
      </c>
      <c r="I928" s="158"/>
      <c r="L928" s="154"/>
      <c r="M928" s="159"/>
      <c r="T928" s="160"/>
      <c r="AT928" s="155" t="s">
        <v>162</v>
      </c>
      <c r="AU928" s="155" t="s">
        <v>82</v>
      </c>
      <c r="AV928" s="13" t="s">
        <v>82</v>
      </c>
      <c r="AW928" s="13" t="s">
        <v>30</v>
      </c>
      <c r="AX928" s="13" t="s">
        <v>73</v>
      </c>
      <c r="AY928" s="155" t="s">
        <v>155</v>
      </c>
    </row>
    <row r="929" spans="2:65" s="13" customFormat="1" ht="10.199999999999999">
      <c r="B929" s="154"/>
      <c r="D929" s="148" t="s">
        <v>162</v>
      </c>
      <c r="E929" s="155" t="s">
        <v>1</v>
      </c>
      <c r="F929" s="156" t="s">
        <v>832</v>
      </c>
      <c r="H929" s="157">
        <v>0.9</v>
      </c>
      <c r="I929" s="158"/>
      <c r="L929" s="154"/>
      <c r="M929" s="159"/>
      <c r="T929" s="160"/>
      <c r="AT929" s="155" t="s">
        <v>162</v>
      </c>
      <c r="AU929" s="155" t="s">
        <v>82</v>
      </c>
      <c r="AV929" s="13" t="s">
        <v>82</v>
      </c>
      <c r="AW929" s="13" t="s">
        <v>30</v>
      </c>
      <c r="AX929" s="13" t="s">
        <v>73</v>
      </c>
      <c r="AY929" s="155" t="s">
        <v>155</v>
      </c>
    </row>
    <row r="930" spans="2:65" s="13" customFormat="1" ht="10.199999999999999">
      <c r="B930" s="154"/>
      <c r="D930" s="148" t="s">
        <v>162</v>
      </c>
      <c r="E930" s="155" t="s">
        <v>1</v>
      </c>
      <c r="F930" s="156" t="s">
        <v>833</v>
      </c>
      <c r="H930" s="157">
        <v>0.94799999999999995</v>
      </c>
      <c r="I930" s="158"/>
      <c r="L930" s="154"/>
      <c r="M930" s="159"/>
      <c r="T930" s="160"/>
      <c r="AT930" s="155" t="s">
        <v>162</v>
      </c>
      <c r="AU930" s="155" t="s">
        <v>82</v>
      </c>
      <c r="AV930" s="13" t="s">
        <v>82</v>
      </c>
      <c r="AW930" s="13" t="s">
        <v>30</v>
      </c>
      <c r="AX930" s="13" t="s">
        <v>73</v>
      </c>
      <c r="AY930" s="155" t="s">
        <v>155</v>
      </c>
    </row>
    <row r="931" spans="2:65" s="13" customFormat="1" ht="10.199999999999999">
      <c r="B931" s="154"/>
      <c r="D931" s="148" t="s">
        <v>162</v>
      </c>
      <c r="E931" s="155" t="s">
        <v>1</v>
      </c>
      <c r="F931" s="156" t="s">
        <v>834</v>
      </c>
      <c r="H931" s="157">
        <v>4.05</v>
      </c>
      <c r="I931" s="158"/>
      <c r="L931" s="154"/>
      <c r="M931" s="159"/>
      <c r="T931" s="160"/>
      <c r="AT931" s="155" t="s">
        <v>162</v>
      </c>
      <c r="AU931" s="155" t="s">
        <v>82</v>
      </c>
      <c r="AV931" s="13" t="s">
        <v>82</v>
      </c>
      <c r="AW931" s="13" t="s">
        <v>30</v>
      </c>
      <c r="AX931" s="13" t="s">
        <v>73</v>
      </c>
      <c r="AY931" s="155" t="s">
        <v>155</v>
      </c>
    </row>
    <row r="932" spans="2:65" s="13" customFormat="1" ht="10.199999999999999">
      <c r="B932" s="154"/>
      <c r="D932" s="148" t="s">
        <v>162</v>
      </c>
      <c r="E932" s="155" t="s">
        <v>1</v>
      </c>
      <c r="F932" s="156" t="s">
        <v>835</v>
      </c>
      <c r="H932" s="157">
        <v>2.4900000000000002</v>
      </c>
      <c r="I932" s="158"/>
      <c r="L932" s="154"/>
      <c r="M932" s="159"/>
      <c r="T932" s="160"/>
      <c r="AT932" s="155" t="s">
        <v>162</v>
      </c>
      <c r="AU932" s="155" t="s">
        <v>82</v>
      </c>
      <c r="AV932" s="13" t="s">
        <v>82</v>
      </c>
      <c r="AW932" s="13" t="s">
        <v>30</v>
      </c>
      <c r="AX932" s="13" t="s">
        <v>73</v>
      </c>
      <c r="AY932" s="155" t="s">
        <v>155</v>
      </c>
    </row>
    <row r="933" spans="2:65" s="13" customFormat="1" ht="10.199999999999999">
      <c r="B933" s="154"/>
      <c r="D933" s="148" t="s">
        <v>162</v>
      </c>
      <c r="E933" s="155" t="s">
        <v>1</v>
      </c>
      <c r="F933" s="156" t="s">
        <v>836</v>
      </c>
      <c r="H933" s="157">
        <v>0.75</v>
      </c>
      <c r="I933" s="158"/>
      <c r="L933" s="154"/>
      <c r="M933" s="159"/>
      <c r="T933" s="160"/>
      <c r="AT933" s="155" t="s">
        <v>162</v>
      </c>
      <c r="AU933" s="155" t="s">
        <v>82</v>
      </c>
      <c r="AV933" s="13" t="s">
        <v>82</v>
      </c>
      <c r="AW933" s="13" t="s">
        <v>30</v>
      </c>
      <c r="AX933" s="13" t="s">
        <v>73</v>
      </c>
      <c r="AY933" s="155" t="s">
        <v>155</v>
      </c>
    </row>
    <row r="934" spans="2:65" s="13" customFormat="1" ht="10.199999999999999">
      <c r="B934" s="154"/>
      <c r="D934" s="148" t="s">
        <v>162</v>
      </c>
      <c r="E934" s="155" t="s">
        <v>1</v>
      </c>
      <c r="F934" s="156" t="s">
        <v>837</v>
      </c>
      <c r="H934" s="157">
        <v>1.2450000000000001</v>
      </c>
      <c r="I934" s="158"/>
      <c r="L934" s="154"/>
      <c r="M934" s="159"/>
      <c r="T934" s="160"/>
      <c r="AT934" s="155" t="s">
        <v>162</v>
      </c>
      <c r="AU934" s="155" t="s">
        <v>82</v>
      </c>
      <c r="AV934" s="13" t="s">
        <v>82</v>
      </c>
      <c r="AW934" s="13" t="s">
        <v>30</v>
      </c>
      <c r="AX934" s="13" t="s">
        <v>73</v>
      </c>
      <c r="AY934" s="155" t="s">
        <v>155</v>
      </c>
    </row>
    <row r="935" spans="2:65" s="14" customFormat="1" ht="10.199999999999999">
      <c r="B935" s="161"/>
      <c r="D935" s="148" t="s">
        <v>162</v>
      </c>
      <c r="E935" s="162" t="s">
        <v>1</v>
      </c>
      <c r="F935" s="163" t="s">
        <v>165</v>
      </c>
      <c r="H935" s="164">
        <v>13.593</v>
      </c>
      <c r="I935" s="165"/>
      <c r="L935" s="161"/>
      <c r="M935" s="166"/>
      <c r="T935" s="167"/>
      <c r="AT935" s="162" t="s">
        <v>162</v>
      </c>
      <c r="AU935" s="162" t="s">
        <v>82</v>
      </c>
      <c r="AV935" s="14" t="s">
        <v>90</v>
      </c>
      <c r="AW935" s="14" t="s">
        <v>30</v>
      </c>
      <c r="AX935" s="14" t="s">
        <v>80</v>
      </c>
      <c r="AY935" s="162" t="s">
        <v>155</v>
      </c>
    </row>
    <row r="936" spans="2:65" s="1" customFormat="1" ht="24.15" customHeight="1">
      <c r="B936" s="32"/>
      <c r="C936" s="133" t="s">
        <v>505</v>
      </c>
      <c r="D936" s="133" t="s">
        <v>158</v>
      </c>
      <c r="E936" s="134" t="s">
        <v>838</v>
      </c>
      <c r="F936" s="135" t="s">
        <v>839</v>
      </c>
      <c r="G936" s="136" t="s">
        <v>213</v>
      </c>
      <c r="H936" s="137">
        <v>379.8</v>
      </c>
      <c r="I936" s="138"/>
      <c r="J936" s="139">
        <f>ROUND(I936*H936,2)</f>
        <v>0</v>
      </c>
      <c r="K936" s="140"/>
      <c r="L936" s="32"/>
      <c r="M936" s="141" t="s">
        <v>1</v>
      </c>
      <c r="N936" s="142" t="s">
        <v>38</v>
      </c>
      <c r="P936" s="143">
        <f>O936*H936</f>
        <v>0</v>
      </c>
      <c r="Q936" s="143">
        <v>1.54E-2</v>
      </c>
      <c r="R936" s="143">
        <f>Q936*H936</f>
        <v>5.8489200000000006</v>
      </c>
      <c r="S936" s="143">
        <v>0</v>
      </c>
      <c r="T936" s="144">
        <f>S936*H936</f>
        <v>0</v>
      </c>
      <c r="AR936" s="145" t="s">
        <v>90</v>
      </c>
      <c r="AT936" s="145" t="s">
        <v>158</v>
      </c>
      <c r="AU936" s="145" t="s">
        <v>82</v>
      </c>
      <c r="AY936" s="17" t="s">
        <v>155</v>
      </c>
      <c r="BE936" s="146">
        <f>IF(N936="základní",J936,0)</f>
        <v>0</v>
      </c>
      <c r="BF936" s="146">
        <f>IF(N936="snížená",J936,0)</f>
        <v>0</v>
      </c>
      <c r="BG936" s="146">
        <f>IF(N936="zákl. přenesená",J936,0)</f>
        <v>0</v>
      </c>
      <c r="BH936" s="146">
        <f>IF(N936="sníž. přenesená",J936,0)</f>
        <v>0</v>
      </c>
      <c r="BI936" s="146">
        <f>IF(N936="nulová",J936,0)</f>
        <v>0</v>
      </c>
      <c r="BJ936" s="17" t="s">
        <v>80</v>
      </c>
      <c r="BK936" s="146">
        <f>ROUND(I936*H936,2)</f>
        <v>0</v>
      </c>
      <c r="BL936" s="17" t="s">
        <v>90</v>
      </c>
      <c r="BM936" s="145" t="s">
        <v>840</v>
      </c>
    </row>
    <row r="937" spans="2:65" s="1" customFormat="1" ht="21.75" customHeight="1">
      <c r="B937" s="32"/>
      <c r="C937" s="133" t="s">
        <v>841</v>
      </c>
      <c r="D937" s="133" t="s">
        <v>158</v>
      </c>
      <c r="E937" s="134" t="s">
        <v>842</v>
      </c>
      <c r="F937" s="135" t="s">
        <v>843</v>
      </c>
      <c r="G937" s="136" t="s">
        <v>457</v>
      </c>
      <c r="H937" s="137">
        <v>44.66</v>
      </c>
      <c r="I937" s="138"/>
      <c r="J937" s="139">
        <f>ROUND(I937*H937,2)</f>
        <v>0</v>
      </c>
      <c r="K937" s="140"/>
      <c r="L937" s="32"/>
      <c r="M937" s="141" t="s">
        <v>1</v>
      </c>
      <c r="N937" s="142" t="s">
        <v>38</v>
      </c>
      <c r="P937" s="143">
        <f>O937*H937</f>
        <v>0</v>
      </c>
      <c r="Q937" s="143">
        <v>0</v>
      </c>
      <c r="R937" s="143">
        <f>Q937*H937</f>
        <v>0</v>
      </c>
      <c r="S937" s="143">
        <v>0</v>
      </c>
      <c r="T937" s="144">
        <f>S937*H937</f>
        <v>0</v>
      </c>
      <c r="AR937" s="145" t="s">
        <v>90</v>
      </c>
      <c r="AT937" s="145" t="s">
        <v>158</v>
      </c>
      <c r="AU937" s="145" t="s">
        <v>82</v>
      </c>
      <c r="AY937" s="17" t="s">
        <v>155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7" t="s">
        <v>80</v>
      </c>
      <c r="BK937" s="146">
        <f>ROUND(I937*H937,2)</f>
        <v>0</v>
      </c>
      <c r="BL937" s="17" t="s">
        <v>90</v>
      </c>
      <c r="BM937" s="145" t="s">
        <v>844</v>
      </c>
    </row>
    <row r="938" spans="2:65" s="1" customFormat="1" ht="24.15" customHeight="1">
      <c r="B938" s="32"/>
      <c r="C938" s="133" t="s">
        <v>512</v>
      </c>
      <c r="D938" s="133" t="s">
        <v>158</v>
      </c>
      <c r="E938" s="134" t="s">
        <v>845</v>
      </c>
      <c r="F938" s="135" t="s">
        <v>846</v>
      </c>
      <c r="G938" s="136" t="s">
        <v>213</v>
      </c>
      <c r="H938" s="137">
        <v>44.66</v>
      </c>
      <c r="I938" s="138"/>
      <c r="J938" s="139">
        <f>ROUND(I938*H938,2)</f>
        <v>0</v>
      </c>
      <c r="K938" s="140"/>
      <c r="L938" s="32"/>
      <c r="M938" s="141" t="s">
        <v>1</v>
      </c>
      <c r="N938" s="142" t="s">
        <v>38</v>
      </c>
      <c r="P938" s="143">
        <f>O938*H938</f>
        <v>0</v>
      </c>
      <c r="Q938" s="143">
        <v>0</v>
      </c>
      <c r="R938" s="143">
        <f>Q938*H938</f>
        <v>0</v>
      </c>
      <c r="S938" s="143">
        <v>0</v>
      </c>
      <c r="T938" s="144">
        <f>S938*H938</f>
        <v>0</v>
      </c>
      <c r="AR938" s="145" t="s">
        <v>90</v>
      </c>
      <c r="AT938" s="145" t="s">
        <v>158</v>
      </c>
      <c r="AU938" s="145" t="s">
        <v>82</v>
      </c>
      <c r="AY938" s="17" t="s">
        <v>155</v>
      </c>
      <c r="BE938" s="146">
        <f>IF(N938="základní",J938,0)</f>
        <v>0</v>
      </c>
      <c r="BF938" s="146">
        <f>IF(N938="snížená",J938,0)</f>
        <v>0</v>
      </c>
      <c r="BG938" s="146">
        <f>IF(N938="zákl. přenesená",J938,0)</f>
        <v>0</v>
      </c>
      <c r="BH938" s="146">
        <f>IF(N938="sníž. přenesená",J938,0)</f>
        <v>0</v>
      </c>
      <c r="BI938" s="146">
        <f>IF(N938="nulová",J938,0)</f>
        <v>0</v>
      </c>
      <c r="BJ938" s="17" t="s">
        <v>80</v>
      </c>
      <c r="BK938" s="146">
        <f>ROUND(I938*H938,2)</f>
        <v>0</v>
      </c>
      <c r="BL938" s="17" t="s">
        <v>90</v>
      </c>
      <c r="BM938" s="145" t="s">
        <v>847</v>
      </c>
    </row>
    <row r="939" spans="2:65" s="13" customFormat="1" ht="10.199999999999999">
      <c r="B939" s="154"/>
      <c r="D939" s="148" t="s">
        <v>162</v>
      </c>
      <c r="E939" s="155" t="s">
        <v>1</v>
      </c>
      <c r="F939" s="156" t="s">
        <v>848</v>
      </c>
      <c r="H939" s="157">
        <v>34.04</v>
      </c>
      <c r="I939" s="158"/>
      <c r="L939" s="154"/>
      <c r="M939" s="159"/>
      <c r="T939" s="160"/>
      <c r="AT939" s="155" t="s">
        <v>162</v>
      </c>
      <c r="AU939" s="155" t="s">
        <v>82</v>
      </c>
      <c r="AV939" s="13" t="s">
        <v>82</v>
      </c>
      <c r="AW939" s="13" t="s">
        <v>30</v>
      </c>
      <c r="AX939" s="13" t="s">
        <v>73</v>
      </c>
      <c r="AY939" s="155" t="s">
        <v>155</v>
      </c>
    </row>
    <row r="940" spans="2:65" s="13" customFormat="1" ht="10.199999999999999">
      <c r="B940" s="154"/>
      <c r="D940" s="148" t="s">
        <v>162</v>
      </c>
      <c r="E940" s="155" t="s">
        <v>1</v>
      </c>
      <c r="F940" s="156" t="s">
        <v>849</v>
      </c>
      <c r="H940" s="157">
        <v>6</v>
      </c>
      <c r="I940" s="158"/>
      <c r="L940" s="154"/>
      <c r="M940" s="159"/>
      <c r="T940" s="160"/>
      <c r="AT940" s="155" t="s">
        <v>162</v>
      </c>
      <c r="AU940" s="155" t="s">
        <v>82</v>
      </c>
      <c r="AV940" s="13" t="s">
        <v>82</v>
      </c>
      <c r="AW940" s="13" t="s">
        <v>30</v>
      </c>
      <c r="AX940" s="13" t="s">
        <v>73</v>
      </c>
      <c r="AY940" s="155" t="s">
        <v>155</v>
      </c>
    </row>
    <row r="941" spans="2:65" s="13" customFormat="1" ht="10.199999999999999">
      <c r="B941" s="154"/>
      <c r="D941" s="148" t="s">
        <v>162</v>
      </c>
      <c r="E941" s="155" t="s">
        <v>1</v>
      </c>
      <c r="F941" s="156" t="s">
        <v>850</v>
      </c>
      <c r="H941" s="157">
        <v>4.62</v>
      </c>
      <c r="I941" s="158"/>
      <c r="L941" s="154"/>
      <c r="M941" s="159"/>
      <c r="T941" s="160"/>
      <c r="AT941" s="155" t="s">
        <v>162</v>
      </c>
      <c r="AU941" s="155" t="s">
        <v>82</v>
      </c>
      <c r="AV941" s="13" t="s">
        <v>82</v>
      </c>
      <c r="AW941" s="13" t="s">
        <v>30</v>
      </c>
      <c r="AX941" s="13" t="s">
        <v>73</v>
      </c>
      <c r="AY941" s="155" t="s">
        <v>155</v>
      </c>
    </row>
    <row r="942" spans="2:65" s="14" customFormat="1" ht="10.199999999999999">
      <c r="B942" s="161"/>
      <c r="D942" s="148" t="s">
        <v>162</v>
      </c>
      <c r="E942" s="162" t="s">
        <v>1</v>
      </c>
      <c r="F942" s="163" t="s">
        <v>165</v>
      </c>
      <c r="H942" s="164">
        <v>44.66</v>
      </c>
      <c r="I942" s="165"/>
      <c r="L942" s="161"/>
      <c r="M942" s="166"/>
      <c r="T942" s="167"/>
      <c r="AT942" s="162" t="s">
        <v>162</v>
      </c>
      <c r="AU942" s="162" t="s">
        <v>82</v>
      </c>
      <c r="AV942" s="14" t="s">
        <v>90</v>
      </c>
      <c r="AW942" s="14" t="s">
        <v>30</v>
      </c>
      <c r="AX942" s="14" t="s">
        <v>80</v>
      </c>
      <c r="AY942" s="162" t="s">
        <v>155</v>
      </c>
    </row>
    <row r="943" spans="2:65" s="1" customFormat="1" ht="37.799999999999997" customHeight="1">
      <c r="B943" s="32"/>
      <c r="C943" s="133" t="s">
        <v>851</v>
      </c>
      <c r="D943" s="133" t="s">
        <v>158</v>
      </c>
      <c r="E943" s="134" t="s">
        <v>852</v>
      </c>
      <c r="F943" s="135" t="s">
        <v>853</v>
      </c>
      <c r="G943" s="136" t="s">
        <v>213</v>
      </c>
      <c r="H943" s="137">
        <v>104.98099999999999</v>
      </c>
      <c r="I943" s="138"/>
      <c r="J943" s="139">
        <f>ROUND(I943*H943,2)</f>
        <v>0</v>
      </c>
      <c r="K943" s="140"/>
      <c r="L943" s="32"/>
      <c r="M943" s="141" t="s">
        <v>1</v>
      </c>
      <c r="N943" s="142" t="s">
        <v>38</v>
      </c>
      <c r="P943" s="143">
        <f>O943*H943</f>
        <v>0</v>
      </c>
      <c r="Q943" s="143">
        <v>0</v>
      </c>
      <c r="R943" s="143">
        <f>Q943*H943</f>
        <v>0</v>
      </c>
      <c r="S943" s="143">
        <v>0</v>
      </c>
      <c r="T943" s="144">
        <f>S943*H943</f>
        <v>0</v>
      </c>
      <c r="AR943" s="145" t="s">
        <v>90</v>
      </c>
      <c r="AT943" s="145" t="s">
        <v>158</v>
      </c>
      <c r="AU943" s="145" t="s">
        <v>82</v>
      </c>
      <c r="AY943" s="17" t="s">
        <v>155</v>
      </c>
      <c r="BE943" s="146">
        <f>IF(N943="základní",J943,0)</f>
        <v>0</v>
      </c>
      <c r="BF943" s="146">
        <f>IF(N943="snížená",J943,0)</f>
        <v>0</v>
      </c>
      <c r="BG943" s="146">
        <f>IF(N943="zákl. přenesená",J943,0)</f>
        <v>0</v>
      </c>
      <c r="BH943" s="146">
        <f>IF(N943="sníž. přenesená",J943,0)</f>
        <v>0</v>
      </c>
      <c r="BI943" s="146">
        <f>IF(N943="nulová",J943,0)</f>
        <v>0</v>
      </c>
      <c r="BJ943" s="17" t="s">
        <v>80</v>
      </c>
      <c r="BK943" s="146">
        <f>ROUND(I943*H943,2)</f>
        <v>0</v>
      </c>
      <c r="BL943" s="17" t="s">
        <v>90</v>
      </c>
      <c r="BM943" s="145" t="s">
        <v>854</v>
      </c>
    </row>
    <row r="944" spans="2:65" s="12" customFormat="1" ht="10.199999999999999">
      <c r="B944" s="147"/>
      <c r="D944" s="148" t="s">
        <v>162</v>
      </c>
      <c r="E944" s="149" t="s">
        <v>1</v>
      </c>
      <c r="F944" s="150" t="s">
        <v>775</v>
      </c>
      <c r="H944" s="149" t="s">
        <v>1</v>
      </c>
      <c r="I944" s="151"/>
      <c r="L944" s="147"/>
      <c r="M944" s="152"/>
      <c r="T944" s="153"/>
      <c r="AT944" s="149" t="s">
        <v>162</v>
      </c>
      <c r="AU944" s="149" t="s">
        <v>82</v>
      </c>
      <c r="AV944" s="12" t="s">
        <v>80</v>
      </c>
      <c r="AW944" s="12" t="s">
        <v>30</v>
      </c>
      <c r="AX944" s="12" t="s">
        <v>73</v>
      </c>
      <c r="AY944" s="149" t="s">
        <v>155</v>
      </c>
    </row>
    <row r="945" spans="2:51" s="13" customFormat="1" ht="10.199999999999999">
      <c r="B945" s="154"/>
      <c r="D945" s="148" t="s">
        <v>162</v>
      </c>
      <c r="E945" s="155" t="s">
        <v>1</v>
      </c>
      <c r="F945" s="156" t="s">
        <v>855</v>
      </c>
      <c r="H945" s="157">
        <v>28.343</v>
      </c>
      <c r="I945" s="158"/>
      <c r="L945" s="154"/>
      <c r="M945" s="159"/>
      <c r="T945" s="160"/>
      <c r="AT945" s="155" t="s">
        <v>162</v>
      </c>
      <c r="AU945" s="155" t="s">
        <v>82</v>
      </c>
      <c r="AV945" s="13" t="s">
        <v>82</v>
      </c>
      <c r="AW945" s="13" t="s">
        <v>30</v>
      </c>
      <c r="AX945" s="13" t="s">
        <v>73</v>
      </c>
      <c r="AY945" s="155" t="s">
        <v>155</v>
      </c>
    </row>
    <row r="946" spans="2:51" s="13" customFormat="1" ht="10.199999999999999">
      <c r="B946" s="154"/>
      <c r="D946" s="148" t="s">
        <v>162</v>
      </c>
      <c r="E946" s="155" t="s">
        <v>1</v>
      </c>
      <c r="F946" s="156" t="s">
        <v>856</v>
      </c>
      <c r="H946" s="157">
        <v>-7.6950000000000003</v>
      </c>
      <c r="I946" s="158"/>
      <c r="L946" s="154"/>
      <c r="M946" s="159"/>
      <c r="T946" s="160"/>
      <c r="AT946" s="155" t="s">
        <v>162</v>
      </c>
      <c r="AU946" s="155" t="s">
        <v>82</v>
      </c>
      <c r="AV946" s="13" t="s">
        <v>82</v>
      </c>
      <c r="AW946" s="13" t="s">
        <v>30</v>
      </c>
      <c r="AX946" s="13" t="s">
        <v>73</v>
      </c>
      <c r="AY946" s="155" t="s">
        <v>155</v>
      </c>
    </row>
    <row r="947" spans="2:51" s="13" customFormat="1" ht="10.199999999999999">
      <c r="B947" s="154"/>
      <c r="D947" s="148" t="s">
        <v>162</v>
      </c>
      <c r="E947" s="155" t="s">
        <v>1</v>
      </c>
      <c r="F947" s="156" t="s">
        <v>857</v>
      </c>
      <c r="H947" s="157">
        <v>8.5530000000000008</v>
      </c>
      <c r="I947" s="158"/>
      <c r="L947" s="154"/>
      <c r="M947" s="159"/>
      <c r="T947" s="160"/>
      <c r="AT947" s="155" t="s">
        <v>162</v>
      </c>
      <c r="AU947" s="155" t="s">
        <v>82</v>
      </c>
      <c r="AV947" s="13" t="s">
        <v>82</v>
      </c>
      <c r="AW947" s="13" t="s">
        <v>30</v>
      </c>
      <c r="AX947" s="13" t="s">
        <v>73</v>
      </c>
      <c r="AY947" s="155" t="s">
        <v>155</v>
      </c>
    </row>
    <row r="948" spans="2:51" s="13" customFormat="1" ht="10.199999999999999">
      <c r="B948" s="154"/>
      <c r="D948" s="148" t="s">
        <v>162</v>
      </c>
      <c r="E948" s="155" t="s">
        <v>1</v>
      </c>
      <c r="F948" s="156" t="s">
        <v>858</v>
      </c>
      <c r="H948" s="157">
        <v>-3.8250000000000002</v>
      </c>
      <c r="I948" s="158"/>
      <c r="L948" s="154"/>
      <c r="M948" s="159"/>
      <c r="T948" s="160"/>
      <c r="AT948" s="155" t="s">
        <v>162</v>
      </c>
      <c r="AU948" s="155" t="s">
        <v>82</v>
      </c>
      <c r="AV948" s="13" t="s">
        <v>82</v>
      </c>
      <c r="AW948" s="13" t="s">
        <v>30</v>
      </c>
      <c r="AX948" s="13" t="s">
        <v>73</v>
      </c>
      <c r="AY948" s="155" t="s">
        <v>155</v>
      </c>
    </row>
    <row r="949" spans="2:51" s="12" customFormat="1" ht="10.199999999999999">
      <c r="B949" s="147"/>
      <c r="D949" s="148" t="s">
        <v>162</v>
      </c>
      <c r="E949" s="149" t="s">
        <v>1</v>
      </c>
      <c r="F949" s="150" t="s">
        <v>778</v>
      </c>
      <c r="H949" s="149" t="s">
        <v>1</v>
      </c>
      <c r="I949" s="151"/>
      <c r="L949" s="147"/>
      <c r="M949" s="152"/>
      <c r="T949" s="153"/>
      <c r="AT949" s="149" t="s">
        <v>162</v>
      </c>
      <c r="AU949" s="149" t="s">
        <v>82</v>
      </c>
      <c r="AV949" s="12" t="s">
        <v>80</v>
      </c>
      <c r="AW949" s="12" t="s">
        <v>30</v>
      </c>
      <c r="AX949" s="12" t="s">
        <v>73</v>
      </c>
      <c r="AY949" s="149" t="s">
        <v>155</v>
      </c>
    </row>
    <row r="950" spans="2:51" s="13" customFormat="1" ht="10.199999999999999">
      <c r="B950" s="154"/>
      <c r="D950" s="148" t="s">
        <v>162</v>
      </c>
      <c r="E950" s="155" t="s">
        <v>1</v>
      </c>
      <c r="F950" s="156" t="s">
        <v>859</v>
      </c>
      <c r="H950" s="157">
        <v>0.70799999999999996</v>
      </c>
      <c r="I950" s="158"/>
      <c r="L950" s="154"/>
      <c r="M950" s="159"/>
      <c r="T950" s="160"/>
      <c r="AT950" s="155" t="s">
        <v>162</v>
      </c>
      <c r="AU950" s="155" t="s">
        <v>82</v>
      </c>
      <c r="AV950" s="13" t="s">
        <v>82</v>
      </c>
      <c r="AW950" s="13" t="s">
        <v>30</v>
      </c>
      <c r="AX950" s="13" t="s">
        <v>73</v>
      </c>
      <c r="AY950" s="155" t="s">
        <v>155</v>
      </c>
    </row>
    <row r="951" spans="2:51" s="13" customFormat="1" ht="10.199999999999999">
      <c r="B951" s="154"/>
      <c r="D951" s="148" t="s">
        <v>162</v>
      </c>
      <c r="E951" s="155" t="s">
        <v>1</v>
      </c>
      <c r="F951" s="156" t="s">
        <v>860</v>
      </c>
      <c r="H951" s="157">
        <v>12.754</v>
      </c>
      <c r="I951" s="158"/>
      <c r="L951" s="154"/>
      <c r="M951" s="159"/>
      <c r="T951" s="160"/>
      <c r="AT951" s="155" t="s">
        <v>162</v>
      </c>
      <c r="AU951" s="155" t="s">
        <v>82</v>
      </c>
      <c r="AV951" s="13" t="s">
        <v>82</v>
      </c>
      <c r="AW951" s="13" t="s">
        <v>30</v>
      </c>
      <c r="AX951" s="13" t="s">
        <v>73</v>
      </c>
      <c r="AY951" s="155" t="s">
        <v>155</v>
      </c>
    </row>
    <row r="952" spans="2:51" s="13" customFormat="1" ht="10.199999999999999">
      <c r="B952" s="154"/>
      <c r="D952" s="148" t="s">
        <v>162</v>
      </c>
      <c r="E952" s="155" t="s">
        <v>1</v>
      </c>
      <c r="F952" s="156" t="s">
        <v>858</v>
      </c>
      <c r="H952" s="157">
        <v>-3.8250000000000002</v>
      </c>
      <c r="I952" s="158"/>
      <c r="L952" s="154"/>
      <c r="M952" s="159"/>
      <c r="T952" s="160"/>
      <c r="AT952" s="155" t="s">
        <v>162</v>
      </c>
      <c r="AU952" s="155" t="s">
        <v>82</v>
      </c>
      <c r="AV952" s="13" t="s">
        <v>82</v>
      </c>
      <c r="AW952" s="13" t="s">
        <v>30</v>
      </c>
      <c r="AX952" s="13" t="s">
        <v>73</v>
      </c>
      <c r="AY952" s="155" t="s">
        <v>155</v>
      </c>
    </row>
    <row r="953" spans="2:51" s="12" customFormat="1" ht="10.199999999999999">
      <c r="B953" s="147"/>
      <c r="D953" s="148" t="s">
        <v>162</v>
      </c>
      <c r="E953" s="149" t="s">
        <v>1</v>
      </c>
      <c r="F953" s="150" t="s">
        <v>781</v>
      </c>
      <c r="H953" s="149" t="s">
        <v>1</v>
      </c>
      <c r="I953" s="151"/>
      <c r="L953" s="147"/>
      <c r="M953" s="152"/>
      <c r="T953" s="153"/>
      <c r="AT953" s="149" t="s">
        <v>162</v>
      </c>
      <c r="AU953" s="149" t="s">
        <v>82</v>
      </c>
      <c r="AV953" s="12" t="s">
        <v>80</v>
      </c>
      <c r="AW953" s="12" t="s">
        <v>30</v>
      </c>
      <c r="AX953" s="12" t="s">
        <v>73</v>
      </c>
      <c r="AY953" s="149" t="s">
        <v>155</v>
      </c>
    </row>
    <row r="954" spans="2:51" s="13" customFormat="1" ht="10.199999999999999">
      <c r="B954" s="154"/>
      <c r="D954" s="148" t="s">
        <v>162</v>
      </c>
      <c r="E954" s="155" t="s">
        <v>1</v>
      </c>
      <c r="F954" s="156" t="s">
        <v>861</v>
      </c>
      <c r="H954" s="157">
        <v>3.6320000000000001</v>
      </c>
      <c r="I954" s="158"/>
      <c r="L954" s="154"/>
      <c r="M954" s="159"/>
      <c r="T954" s="160"/>
      <c r="AT954" s="155" t="s">
        <v>162</v>
      </c>
      <c r="AU954" s="155" t="s">
        <v>82</v>
      </c>
      <c r="AV954" s="13" t="s">
        <v>82</v>
      </c>
      <c r="AW954" s="13" t="s">
        <v>30</v>
      </c>
      <c r="AX954" s="13" t="s">
        <v>73</v>
      </c>
      <c r="AY954" s="155" t="s">
        <v>155</v>
      </c>
    </row>
    <row r="955" spans="2:51" s="12" customFormat="1" ht="10.199999999999999">
      <c r="B955" s="147"/>
      <c r="D955" s="148" t="s">
        <v>162</v>
      </c>
      <c r="E955" s="149" t="s">
        <v>1</v>
      </c>
      <c r="F955" s="150" t="s">
        <v>810</v>
      </c>
      <c r="H955" s="149" t="s">
        <v>1</v>
      </c>
      <c r="I955" s="151"/>
      <c r="L955" s="147"/>
      <c r="M955" s="152"/>
      <c r="T955" s="153"/>
      <c r="AT955" s="149" t="s">
        <v>162</v>
      </c>
      <c r="AU955" s="149" t="s">
        <v>82</v>
      </c>
      <c r="AV955" s="12" t="s">
        <v>80</v>
      </c>
      <c r="AW955" s="12" t="s">
        <v>30</v>
      </c>
      <c r="AX955" s="12" t="s">
        <v>73</v>
      </c>
      <c r="AY955" s="149" t="s">
        <v>155</v>
      </c>
    </row>
    <row r="956" spans="2:51" s="13" customFormat="1" ht="10.199999999999999">
      <c r="B956" s="154"/>
      <c r="D956" s="148" t="s">
        <v>162</v>
      </c>
      <c r="E956" s="155" t="s">
        <v>1</v>
      </c>
      <c r="F956" s="156" t="s">
        <v>862</v>
      </c>
      <c r="H956" s="157">
        <v>3.84</v>
      </c>
      <c r="I956" s="158"/>
      <c r="L956" s="154"/>
      <c r="M956" s="159"/>
      <c r="T956" s="160"/>
      <c r="AT956" s="155" t="s">
        <v>162</v>
      </c>
      <c r="AU956" s="155" t="s">
        <v>82</v>
      </c>
      <c r="AV956" s="13" t="s">
        <v>82</v>
      </c>
      <c r="AW956" s="13" t="s">
        <v>30</v>
      </c>
      <c r="AX956" s="13" t="s">
        <v>73</v>
      </c>
      <c r="AY956" s="155" t="s">
        <v>155</v>
      </c>
    </row>
    <row r="957" spans="2:51" s="12" customFormat="1" ht="10.199999999999999">
      <c r="B957" s="147"/>
      <c r="D957" s="148" t="s">
        <v>162</v>
      </c>
      <c r="E957" s="149" t="s">
        <v>1</v>
      </c>
      <c r="F957" s="150" t="s">
        <v>813</v>
      </c>
      <c r="H957" s="149" t="s">
        <v>1</v>
      </c>
      <c r="I957" s="151"/>
      <c r="L957" s="147"/>
      <c r="M957" s="152"/>
      <c r="T957" s="153"/>
      <c r="AT957" s="149" t="s">
        <v>162</v>
      </c>
      <c r="AU957" s="149" t="s">
        <v>82</v>
      </c>
      <c r="AV957" s="12" t="s">
        <v>80</v>
      </c>
      <c r="AW957" s="12" t="s">
        <v>30</v>
      </c>
      <c r="AX957" s="12" t="s">
        <v>73</v>
      </c>
      <c r="AY957" s="149" t="s">
        <v>155</v>
      </c>
    </row>
    <row r="958" spans="2:51" s="13" customFormat="1" ht="10.199999999999999">
      <c r="B958" s="154"/>
      <c r="D958" s="148" t="s">
        <v>162</v>
      </c>
      <c r="E958" s="155" t="s">
        <v>1</v>
      </c>
      <c r="F958" s="156" t="s">
        <v>862</v>
      </c>
      <c r="H958" s="157">
        <v>3.84</v>
      </c>
      <c r="I958" s="158"/>
      <c r="L958" s="154"/>
      <c r="M958" s="159"/>
      <c r="T958" s="160"/>
      <c r="AT958" s="155" t="s">
        <v>162</v>
      </c>
      <c r="AU958" s="155" t="s">
        <v>82</v>
      </c>
      <c r="AV958" s="13" t="s">
        <v>82</v>
      </c>
      <c r="AW958" s="13" t="s">
        <v>30</v>
      </c>
      <c r="AX958" s="13" t="s">
        <v>73</v>
      </c>
      <c r="AY958" s="155" t="s">
        <v>155</v>
      </c>
    </row>
    <row r="959" spans="2:51" s="13" customFormat="1" ht="10.199999999999999">
      <c r="B959" s="154"/>
      <c r="D959" s="148" t="s">
        <v>162</v>
      </c>
      <c r="E959" s="155" t="s">
        <v>1</v>
      </c>
      <c r="F959" s="156" t="s">
        <v>863</v>
      </c>
      <c r="H959" s="157">
        <v>3.8340000000000001</v>
      </c>
      <c r="I959" s="158"/>
      <c r="L959" s="154"/>
      <c r="M959" s="159"/>
      <c r="T959" s="160"/>
      <c r="AT959" s="155" t="s">
        <v>162</v>
      </c>
      <c r="AU959" s="155" t="s">
        <v>82</v>
      </c>
      <c r="AV959" s="13" t="s">
        <v>82</v>
      </c>
      <c r="AW959" s="13" t="s">
        <v>30</v>
      </c>
      <c r="AX959" s="13" t="s">
        <v>73</v>
      </c>
      <c r="AY959" s="155" t="s">
        <v>155</v>
      </c>
    </row>
    <row r="960" spans="2:51" s="12" customFormat="1" ht="10.199999999999999">
      <c r="B960" s="147"/>
      <c r="D960" s="148" t="s">
        <v>162</v>
      </c>
      <c r="E960" s="149" t="s">
        <v>1</v>
      </c>
      <c r="F960" s="150" t="s">
        <v>864</v>
      </c>
      <c r="H960" s="149" t="s">
        <v>1</v>
      </c>
      <c r="I960" s="151"/>
      <c r="L960" s="147"/>
      <c r="M960" s="152"/>
      <c r="T960" s="153"/>
      <c r="AT960" s="149" t="s">
        <v>162</v>
      </c>
      <c r="AU960" s="149" t="s">
        <v>82</v>
      </c>
      <c r="AV960" s="12" t="s">
        <v>80</v>
      </c>
      <c r="AW960" s="12" t="s">
        <v>30</v>
      </c>
      <c r="AX960" s="12" t="s">
        <v>73</v>
      </c>
      <c r="AY960" s="149" t="s">
        <v>155</v>
      </c>
    </row>
    <row r="961" spans="2:65" s="13" customFormat="1" ht="20.399999999999999">
      <c r="B961" s="154"/>
      <c r="D961" s="148" t="s">
        <v>162</v>
      </c>
      <c r="E961" s="155" t="s">
        <v>1</v>
      </c>
      <c r="F961" s="156" t="s">
        <v>865</v>
      </c>
      <c r="H961" s="157">
        <v>58.59</v>
      </c>
      <c r="I961" s="158"/>
      <c r="L961" s="154"/>
      <c r="M961" s="159"/>
      <c r="T961" s="160"/>
      <c r="AT961" s="155" t="s">
        <v>162</v>
      </c>
      <c r="AU961" s="155" t="s">
        <v>82</v>
      </c>
      <c r="AV961" s="13" t="s">
        <v>82</v>
      </c>
      <c r="AW961" s="13" t="s">
        <v>30</v>
      </c>
      <c r="AX961" s="13" t="s">
        <v>73</v>
      </c>
      <c r="AY961" s="155" t="s">
        <v>155</v>
      </c>
    </row>
    <row r="962" spans="2:65" s="13" customFormat="1" ht="10.199999999999999">
      <c r="B962" s="154"/>
      <c r="D962" s="148" t="s">
        <v>162</v>
      </c>
      <c r="E962" s="155" t="s">
        <v>1</v>
      </c>
      <c r="F962" s="156" t="s">
        <v>866</v>
      </c>
      <c r="H962" s="157">
        <v>2.7919999999999998</v>
      </c>
      <c r="I962" s="158"/>
      <c r="L962" s="154"/>
      <c r="M962" s="159"/>
      <c r="T962" s="160"/>
      <c r="AT962" s="155" t="s">
        <v>162</v>
      </c>
      <c r="AU962" s="155" t="s">
        <v>82</v>
      </c>
      <c r="AV962" s="13" t="s">
        <v>82</v>
      </c>
      <c r="AW962" s="13" t="s">
        <v>30</v>
      </c>
      <c r="AX962" s="13" t="s">
        <v>73</v>
      </c>
      <c r="AY962" s="155" t="s">
        <v>155</v>
      </c>
    </row>
    <row r="963" spans="2:65" s="13" customFormat="1" ht="10.199999999999999">
      <c r="B963" s="154"/>
      <c r="D963" s="148" t="s">
        <v>162</v>
      </c>
      <c r="E963" s="155" t="s">
        <v>1</v>
      </c>
      <c r="F963" s="156" t="s">
        <v>867</v>
      </c>
      <c r="H963" s="157">
        <v>-6.56</v>
      </c>
      <c r="I963" s="158"/>
      <c r="L963" s="154"/>
      <c r="M963" s="159"/>
      <c r="T963" s="160"/>
      <c r="AT963" s="155" t="s">
        <v>162</v>
      </c>
      <c r="AU963" s="155" t="s">
        <v>82</v>
      </c>
      <c r="AV963" s="13" t="s">
        <v>82</v>
      </c>
      <c r="AW963" s="13" t="s">
        <v>30</v>
      </c>
      <c r="AX963" s="13" t="s">
        <v>73</v>
      </c>
      <c r="AY963" s="155" t="s">
        <v>155</v>
      </c>
    </row>
    <row r="964" spans="2:65" s="14" customFormat="1" ht="10.199999999999999">
      <c r="B964" s="161"/>
      <c r="D964" s="148" t="s">
        <v>162</v>
      </c>
      <c r="E964" s="162" t="s">
        <v>1</v>
      </c>
      <c r="F964" s="163" t="s">
        <v>165</v>
      </c>
      <c r="H964" s="164">
        <v>104.98100000000001</v>
      </c>
      <c r="I964" s="165"/>
      <c r="L964" s="161"/>
      <c r="M964" s="166"/>
      <c r="T964" s="167"/>
      <c r="AT964" s="162" t="s">
        <v>162</v>
      </c>
      <c r="AU964" s="162" t="s">
        <v>82</v>
      </c>
      <c r="AV964" s="14" t="s">
        <v>90</v>
      </c>
      <c r="AW964" s="14" t="s">
        <v>30</v>
      </c>
      <c r="AX964" s="14" t="s">
        <v>80</v>
      </c>
      <c r="AY964" s="162" t="s">
        <v>155</v>
      </c>
    </row>
    <row r="965" spans="2:65" s="1" customFormat="1" ht="16.5" customHeight="1">
      <c r="B965" s="32"/>
      <c r="C965" s="133" t="s">
        <v>517</v>
      </c>
      <c r="D965" s="133" t="s">
        <v>158</v>
      </c>
      <c r="E965" s="134" t="s">
        <v>868</v>
      </c>
      <c r="F965" s="135" t="s">
        <v>869</v>
      </c>
      <c r="G965" s="136" t="s">
        <v>213</v>
      </c>
      <c r="H965" s="137">
        <v>624.24400000000003</v>
      </c>
      <c r="I965" s="138"/>
      <c r="J965" s="139">
        <f>ROUND(I965*H965,2)</f>
        <v>0</v>
      </c>
      <c r="K965" s="140"/>
      <c r="L965" s="32"/>
      <c r="M965" s="141" t="s">
        <v>1</v>
      </c>
      <c r="N965" s="142" t="s">
        <v>38</v>
      </c>
      <c r="P965" s="143">
        <f>O965*H965</f>
        <v>0</v>
      </c>
      <c r="Q965" s="143">
        <v>0</v>
      </c>
      <c r="R965" s="143">
        <f>Q965*H965</f>
        <v>0</v>
      </c>
      <c r="S965" s="143">
        <v>0</v>
      </c>
      <c r="T965" s="144">
        <f>S965*H965</f>
        <v>0</v>
      </c>
      <c r="AR965" s="145" t="s">
        <v>90</v>
      </c>
      <c r="AT965" s="145" t="s">
        <v>158</v>
      </c>
      <c r="AU965" s="145" t="s">
        <v>82</v>
      </c>
      <c r="AY965" s="17" t="s">
        <v>155</v>
      </c>
      <c r="BE965" s="146">
        <f>IF(N965="základní",J965,0)</f>
        <v>0</v>
      </c>
      <c r="BF965" s="146">
        <f>IF(N965="snížená",J965,0)</f>
        <v>0</v>
      </c>
      <c r="BG965" s="146">
        <f>IF(N965="zákl. přenesená",J965,0)</f>
        <v>0</v>
      </c>
      <c r="BH965" s="146">
        <f>IF(N965="sníž. přenesená",J965,0)</f>
        <v>0</v>
      </c>
      <c r="BI965" s="146">
        <f>IF(N965="nulová",J965,0)</f>
        <v>0</v>
      </c>
      <c r="BJ965" s="17" t="s">
        <v>80</v>
      </c>
      <c r="BK965" s="146">
        <f>ROUND(I965*H965,2)</f>
        <v>0</v>
      </c>
      <c r="BL965" s="17" t="s">
        <v>90</v>
      </c>
      <c r="BM965" s="145" t="s">
        <v>870</v>
      </c>
    </row>
    <row r="966" spans="2:65" s="11" customFormat="1" ht="22.8" customHeight="1">
      <c r="B966" s="121"/>
      <c r="D966" s="122" t="s">
        <v>72</v>
      </c>
      <c r="E966" s="131" t="s">
        <v>453</v>
      </c>
      <c r="F966" s="131" t="s">
        <v>871</v>
      </c>
      <c r="I966" s="124"/>
      <c r="J966" s="132">
        <f>BK966</f>
        <v>0</v>
      </c>
      <c r="L966" s="121"/>
      <c r="M966" s="126"/>
      <c r="P966" s="127">
        <f>P967+SUM(P968:P1131)+P1154+P1455</f>
        <v>0</v>
      </c>
      <c r="R966" s="127">
        <f>R967+SUM(R968:R1131)+R1154+R1455</f>
        <v>0</v>
      </c>
      <c r="T966" s="128">
        <f>T967+SUM(T968:T1131)+T1154+T1455</f>
        <v>12.51</v>
      </c>
      <c r="AR966" s="122" t="s">
        <v>80</v>
      </c>
      <c r="AT966" s="129" t="s">
        <v>72</v>
      </c>
      <c r="AU966" s="129" t="s">
        <v>80</v>
      </c>
      <c r="AY966" s="122" t="s">
        <v>155</v>
      </c>
      <c r="BK966" s="130">
        <f>BK967+SUM(BK968:BK1131)+BK1154+BK1455</f>
        <v>0</v>
      </c>
    </row>
    <row r="967" spans="2:65" s="1" customFormat="1" ht="33" customHeight="1">
      <c r="B967" s="32"/>
      <c r="C967" s="133" t="s">
        <v>872</v>
      </c>
      <c r="D967" s="133" t="s">
        <v>158</v>
      </c>
      <c r="E967" s="134" t="s">
        <v>873</v>
      </c>
      <c r="F967" s="135" t="s">
        <v>874</v>
      </c>
      <c r="G967" s="136" t="s">
        <v>213</v>
      </c>
      <c r="H967" s="137">
        <v>218.31</v>
      </c>
      <c r="I967" s="138"/>
      <c r="J967" s="139">
        <f>ROUND(I967*H967,2)</f>
        <v>0</v>
      </c>
      <c r="K967" s="140"/>
      <c r="L967" s="32"/>
      <c r="M967" s="141" t="s">
        <v>1</v>
      </c>
      <c r="N967" s="142" t="s">
        <v>38</v>
      </c>
      <c r="P967" s="143">
        <f>O967*H967</f>
        <v>0</v>
      </c>
      <c r="Q967" s="143">
        <v>0</v>
      </c>
      <c r="R967" s="143">
        <f>Q967*H967</f>
        <v>0</v>
      </c>
      <c r="S967" s="143">
        <v>0</v>
      </c>
      <c r="T967" s="144">
        <f>S967*H967</f>
        <v>0</v>
      </c>
      <c r="AR967" s="145" t="s">
        <v>90</v>
      </c>
      <c r="AT967" s="145" t="s">
        <v>158</v>
      </c>
      <c r="AU967" s="145" t="s">
        <v>82</v>
      </c>
      <c r="AY967" s="17" t="s">
        <v>155</v>
      </c>
      <c r="BE967" s="146">
        <f>IF(N967="základní",J967,0)</f>
        <v>0</v>
      </c>
      <c r="BF967" s="146">
        <f>IF(N967="snížená",J967,0)</f>
        <v>0</v>
      </c>
      <c r="BG967" s="146">
        <f>IF(N967="zákl. přenesená",J967,0)</f>
        <v>0</v>
      </c>
      <c r="BH967" s="146">
        <f>IF(N967="sníž. přenesená",J967,0)</f>
        <v>0</v>
      </c>
      <c r="BI967" s="146">
        <f>IF(N967="nulová",J967,0)</f>
        <v>0</v>
      </c>
      <c r="BJ967" s="17" t="s">
        <v>80</v>
      </c>
      <c r="BK967" s="146">
        <f>ROUND(I967*H967,2)</f>
        <v>0</v>
      </c>
      <c r="BL967" s="17" t="s">
        <v>90</v>
      </c>
      <c r="BM967" s="145" t="s">
        <v>875</v>
      </c>
    </row>
    <row r="968" spans="2:65" s="13" customFormat="1" ht="10.199999999999999">
      <c r="B968" s="154"/>
      <c r="D968" s="148" t="s">
        <v>162</v>
      </c>
      <c r="E968" s="155" t="s">
        <v>1</v>
      </c>
      <c r="F968" s="156" t="s">
        <v>876</v>
      </c>
      <c r="H968" s="157">
        <v>202.81</v>
      </c>
      <c r="I968" s="158"/>
      <c r="L968" s="154"/>
      <c r="M968" s="159"/>
      <c r="T968" s="160"/>
      <c r="AT968" s="155" t="s">
        <v>162</v>
      </c>
      <c r="AU968" s="155" t="s">
        <v>82</v>
      </c>
      <c r="AV968" s="13" t="s">
        <v>82</v>
      </c>
      <c r="AW968" s="13" t="s">
        <v>30</v>
      </c>
      <c r="AX968" s="13" t="s">
        <v>73</v>
      </c>
      <c r="AY968" s="155" t="s">
        <v>155</v>
      </c>
    </row>
    <row r="969" spans="2:65" s="13" customFormat="1" ht="10.199999999999999">
      <c r="B969" s="154"/>
      <c r="D969" s="148" t="s">
        <v>162</v>
      </c>
      <c r="E969" s="155" t="s">
        <v>1</v>
      </c>
      <c r="F969" s="156" t="s">
        <v>877</v>
      </c>
      <c r="H969" s="157">
        <v>15.5</v>
      </c>
      <c r="I969" s="158"/>
      <c r="L969" s="154"/>
      <c r="M969" s="159"/>
      <c r="T969" s="160"/>
      <c r="AT969" s="155" t="s">
        <v>162</v>
      </c>
      <c r="AU969" s="155" t="s">
        <v>82</v>
      </c>
      <c r="AV969" s="13" t="s">
        <v>82</v>
      </c>
      <c r="AW969" s="13" t="s">
        <v>30</v>
      </c>
      <c r="AX969" s="13" t="s">
        <v>73</v>
      </c>
      <c r="AY969" s="155" t="s">
        <v>155</v>
      </c>
    </row>
    <row r="970" spans="2:65" s="14" customFormat="1" ht="10.199999999999999">
      <c r="B970" s="161"/>
      <c r="D970" s="148" t="s">
        <v>162</v>
      </c>
      <c r="E970" s="162" t="s">
        <v>1</v>
      </c>
      <c r="F970" s="163" t="s">
        <v>165</v>
      </c>
      <c r="H970" s="164">
        <v>218.31</v>
      </c>
      <c r="I970" s="165"/>
      <c r="L970" s="161"/>
      <c r="M970" s="166"/>
      <c r="T970" s="167"/>
      <c r="AT970" s="162" t="s">
        <v>162</v>
      </c>
      <c r="AU970" s="162" t="s">
        <v>82</v>
      </c>
      <c r="AV970" s="14" t="s">
        <v>90</v>
      </c>
      <c r="AW970" s="14" t="s">
        <v>30</v>
      </c>
      <c r="AX970" s="14" t="s">
        <v>80</v>
      </c>
      <c r="AY970" s="162" t="s">
        <v>155</v>
      </c>
    </row>
    <row r="971" spans="2:65" s="1" customFormat="1" ht="24.15" customHeight="1">
      <c r="B971" s="32"/>
      <c r="C971" s="133" t="s">
        <v>531</v>
      </c>
      <c r="D971" s="133" t="s">
        <v>158</v>
      </c>
      <c r="E971" s="134" t="s">
        <v>878</v>
      </c>
      <c r="F971" s="135" t="s">
        <v>879</v>
      </c>
      <c r="G971" s="136" t="s">
        <v>213</v>
      </c>
      <c r="H971" s="137">
        <v>507.24</v>
      </c>
      <c r="I971" s="138"/>
      <c r="J971" s="139">
        <f>ROUND(I971*H971,2)</f>
        <v>0</v>
      </c>
      <c r="K971" s="140"/>
      <c r="L971" s="32"/>
      <c r="M971" s="141" t="s">
        <v>1</v>
      </c>
      <c r="N971" s="142" t="s">
        <v>38</v>
      </c>
      <c r="P971" s="143">
        <f>O971*H971</f>
        <v>0</v>
      </c>
      <c r="Q971" s="143">
        <v>0</v>
      </c>
      <c r="R971" s="143">
        <f>Q971*H971</f>
        <v>0</v>
      </c>
      <c r="S971" s="143">
        <v>0</v>
      </c>
      <c r="T971" s="144">
        <f>S971*H971</f>
        <v>0</v>
      </c>
      <c r="AR971" s="145" t="s">
        <v>90</v>
      </c>
      <c r="AT971" s="145" t="s">
        <v>158</v>
      </c>
      <c r="AU971" s="145" t="s">
        <v>82</v>
      </c>
      <c r="AY971" s="17" t="s">
        <v>155</v>
      </c>
      <c r="BE971" s="146">
        <f>IF(N971="základní",J971,0)</f>
        <v>0</v>
      </c>
      <c r="BF971" s="146">
        <f>IF(N971="snížená",J971,0)</f>
        <v>0</v>
      </c>
      <c r="BG971" s="146">
        <f>IF(N971="zákl. přenesená",J971,0)</f>
        <v>0</v>
      </c>
      <c r="BH971" s="146">
        <f>IF(N971="sníž. přenesená",J971,0)</f>
        <v>0</v>
      </c>
      <c r="BI971" s="146">
        <f>IF(N971="nulová",J971,0)</f>
        <v>0</v>
      </c>
      <c r="BJ971" s="17" t="s">
        <v>80</v>
      </c>
      <c r="BK971" s="146">
        <f>ROUND(I971*H971,2)</f>
        <v>0</v>
      </c>
      <c r="BL971" s="17" t="s">
        <v>90</v>
      </c>
      <c r="BM971" s="145" t="s">
        <v>880</v>
      </c>
    </row>
    <row r="972" spans="2:65" s="1" customFormat="1" ht="37.799999999999997" customHeight="1">
      <c r="B972" s="32"/>
      <c r="C972" s="133" t="s">
        <v>881</v>
      </c>
      <c r="D972" s="133" t="s">
        <v>158</v>
      </c>
      <c r="E972" s="134" t="s">
        <v>882</v>
      </c>
      <c r="F972" s="135" t="s">
        <v>883</v>
      </c>
      <c r="G972" s="136" t="s">
        <v>213</v>
      </c>
      <c r="H972" s="137">
        <v>117.4</v>
      </c>
      <c r="I972" s="138"/>
      <c r="J972" s="139">
        <f>ROUND(I972*H972,2)</f>
        <v>0</v>
      </c>
      <c r="K972" s="140"/>
      <c r="L972" s="32"/>
      <c r="M972" s="141" t="s">
        <v>1</v>
      </c>
      <c r="N972" s="142" t="s">
        <v>38</v>
      </c>
      <c r="P972" s="143">
        <f>O972*H972</f>
        <v>0</v>
      </c>
      <c r="Q972" s="143">
        <v>0</v>
      </c>
      <c r="R972" s="143">
        <f>Q972*H972</f>
        <v>0</v>
      </c>
      <c r="S972" s="143">
        <v>0</v>
      </c>
      <c r="T972" s="144">
        <f>S972*H972</f>
        <v>0</v>
      </c>
      <c r="AR972" s="145" t="s">
        <v>90</v>
      </c>
      <c r="AT972" s="145" t="s">
        <v>158</v>
      </c>
      <c r="AU972" s="145" t="s">
        <v>82</v>
      </c>
      <c r="AY972" s="17" t="s">
        <v>155</v>
      </c>
      <c r="BE972" s="146">
        <f>IF(N972="základní",J972,0)</f>
        <v>0</v>
      </c>
      <c r="BF972" s="146">
        <f>IF(N972="snížená",J972,0)</f>
        <v>0</v>
      </c>
      <c r="BG972" s="146">
        <f>IF(N972="zákl. přenesená",J972,0)</f>
        <v>0</v>
      </c>
      <c r="BH972" s="146">
        <f>IF(N972="sníž. přenesená",J972,0)</f>
        <v>0</v>
      </c>
      <c r="BI972" s="146">
        <f>IF(N972="nulová",J972,0)</f>
        <v>0</v>
      </c>
      <c r="BJ972" s="17" t="s">
        <v>80</v>
      </c>
      <c r="BK972" s="146">
        <f>ROUND(I972*H972,2)</f>
        <v>0</v>
      </c>
      <c r="BL972" s="17" t="s">
        <v>90</v>
      </c>
      <c r="BM972" s="145" t="s">
        <v>884</v>
      </c>
    </row>
    <row r="973" spans="2:65" s="12" customFormat="1" ht="10.199999999999999">
      <c r="B973" s="147"/>
      <c r="D973" s="148" t="s">
        <v>162</v>
      </c>
      <c r="E973" s="149" t="s">
        <v>1</v>
      </c>
      <c r="F973" s="150" t="s">
        <v>885</v>
      </c>
      <c r="H973" s="149" t="s">
        <v>1</v>
      </c>
      <c r="I973" s="151"/>
      <c r="L973" s="147"/>
      <c r="M973" s="152"/>
      <c r="T973" s="153"/>
      <c r="AT973" s="149" t="s">
        <v>162</v>
      </c>
      <c r="AU973" s="149" t="s">
        <v>82</v>
      </c>
      <c r="AV973" s="12" t="s">
        <v>80</v>
      </c>
      <c r="AW973" s="12" t="s">
        <v>30</v>
      </c>
      <c r="AX973" s="12" t="s">
        <v>73</v>
      </c>
      <c r="AY973" s="149" t="s">
        <v>155</v>
      </c>
    </row>
    <row r="974" spans="2:65" s="13" customFormat="1" ht="10.199999999999999">
      <c r="B974" s="154"/>
      <c r="D974" s="148" t="s">
        <v>162</v>
      </c>
      <c r="E974" s="155" t="s">
        <v>1</v>
      </c>
      <c r="F974" s="156" t="s">
        <v>886</v>
      </c>
      <c r="H974" s="157">
        <v>117.4</v>
      </c>
      <c r="I974" s="158"/>
      <c r="L974" s="154"/>
      <c r="M974" s="159"/>
      <c r="T974" s="160"/>
      <c r="AT974" s="155" t="s">
        <v>162</v>
      </c>
      <c r="AU974" s="155" t="s">
        <v>82</v>
      </c>
      <c r="AV974" s="13" t="s">
        <v>82</v>
      </c>
      <c r="AW974" s="13" t="s">
        <v>30</v>
      </c>
      <c r="AX974" s="13" t="s">
        <v>73</v>
      </c>
      <c r="AY974" s="155" t="s">
        <v>155</v>
      </c>
    </row>
    <row r="975" spans="2:65" s="14" customFormat="1" ht="10.199999999999999">
      <c r="B975" s="161"/>
      <c r="D975" s="148" t="s">
        <v>162</v>
      </c>
      <c r="E975" s="162" t="s">
        <v>1</v>
      </c>
      <c r="F975" s="163" t="s">
        <v>165</v>
      </c>
      <c r="H975" s="164">
        <v>117.4</v>
      </c>
      <c r="I975" s="165"/>
      <c r="L975" s="161"/>
      <c r="M975" s="166"/>
      <c r="T975" s="167"/>
      <c r="AT975" s="162" t="s">
        <v>162</v>
      </c>
      <c r="AU975" s="162" t="s">
        <v>82</v>
      </c>
      <c r="AV975" s="14" t="s">
        <v>90</v>
      </c>
      <c r="AW975" s="14" t="s">
        <v>30</v>
      </c>
      <c r="AX975" s="14" t="s">
        <v>80</v>
      </c>
      <c r="AY975" s="162" t="s">
        <v>155</v>
      </c>
    </row>
    <row r="976" spans="2:65" s="1" customFormat="1" ht="44.25" customHeight="1">
      <c r="B976" s="32"/>
      <c r="C976" s="133" t="s">
        <v>538</v>
      </c>
      <c r="D976" s="133" t="s">
        <v>158</v>
      </c>
      <c r="E976" s="134" t="s">
        <v>887</v>
      </c>
      <c r="F976" s="135" t="s">
        <v>888</v>
      </c>
      <c r="G976" s="136" t="s">
        <v>457</v>
      </c>
      <c r="H976" s="137">
        <v>33.255000000000003</v>
      </c>
      <c r="I976" s="138"/>
      <c r="J976" s="139">
        <f>ROUND(I976*H976,2)</f>
        <v>0</v>
      </c>
      <c r="K976" s="140"/>
      <c r="L976" s="32"/>
      <c r="M976" s="141" t="s">
        <v>1</v>
      </c>
      <c r="N976" s="142" t="s">
        <v>38</v>
      </c>
      <c r="P976" s="143">
        <f>O976*H976</f>
        <v>0</v>
      </c>
      <c r="Q976" s="143">
        <v>0</v>
      </c>
      <c r="R976" s="143">
        <f>Q976*H976</f>
        <v>0</v>
      </c>
      <c r="S976" s="143">
        <v>0</v>
      </c>
      <c r="T976" s="144">
        <f>S976*H976</f>
        <v>0</v>
      </c>
      <c r="AR976" s="145" t="s">
        <v>90</v>
      </c>
      <c r="AT976" s="145" t="s">
        <v>158</v>
      </c>
      <c r="AU976" s="145" t="s">
        <v>82</v>
      </c>
      <c r="AY976" s="17" t="s">
        <v>155</v>
      </c>
      <c r="BE976" s="146">
        <f>IF(N976="základní",J976,0)</f>
        <v>0</v>
      </c>
      <c r="BF976" s="146">
        <f>IF(N976="snížená",J976,0)</f>
        <v>0</v>
      </c>
      <c r="BG976" s="146">
        <f>IF(N976="zákl. přenesená",J976,0)</f>
        <v>0</v>
      </c>
      <c r="BH976" s="146">
        <f>IF(N976="sníž. přenesená",J976,0)</f>
        <v>0</v>
      </c>
      <c r="BI976" s="146">
        <f>IF(N976="nulová",J976,0)</f>
        <v>0</v>
      </c>
      <c r="BJ976" s="17" t="s">
        <v>80</v>
      </c>
      <c r="BK976" s="146">
        <f>ROUND(I976*H976,2)</f>
        <v>0</v>
      </c>
      <c r="BL976" s="17" t="s">
        <v>90</v>
      </c>
      <c r="BM976" s="145" t="s">
        <v>889</v>
      </c>
    </row>
    <row r="977" spans="2:65" s="13" customFormat="1" ht="10.199999999999999">
      <c r="B977" s="154"/>
      <c r="D977" s="148" t="s">
        <v>162</v>
      </c>
      <c r="E977" s="155" t="s">
        <v>1</v>
      </c>
      <c r="F977" s="156" t="s">
        <v>890</v>
      </c>
      <c r="H977" s="157">
        <v>17.07</v>
      </c>
      <c r="I977" s="158"/>
      <c r="L977" s="154"/>
      <c r="M977" s="159"/>
      <c r="T977" s="160"/>
      <c r="AT977" s="155" t="s">
        <v>162</v>
      </c>
      <c r="AU977" s="155" t="s">
        <v>82</v>
      </c>
      <c r="AV977" s="13" t="s">
        <v>82</v>
      </c>
      <c r="AW977" s="13" t="s">
        <v>30</v>
      </c>
      <c r="AX977" s="13" t="s">
        <v>73</v>
      </c>
      <c r="AY977" s="155" t="s">
        <v>155</v>
      </c>
    </row>
    <row r="978" spans="2:65" s="13" customFormat="1" ht="10.199999999999999">
      <c r="B978" s="154"/>
      <c r="D978" s="148" t="s">
        <v>162</v>
      </c>
      <c r="E978" s="155" t="s">
        <v>1</v>
      </c>
      <c r="F978" s="156" t="s">
        <v>891</v>
      </c>
      <c r="H978" s="157">
        <v>6.6849999999999996</v>
      </c>
      <c r="I978" s="158"/>
      <c r="L978" s="154"/>
      <c r="M978" s="159"/>
      <c r="T978" s="160"/>
      <c r="AT978" s="155" t="s">
        <v>162</v>
      </c>
      <c r="AU978" s="155" t="s">
        <v>82</v>
      </c>
      <c r="AV978" s="13" t="s">
        <v>82</v>
      </c>
      <c r="AW978" s="13" t="s">
        <v>30</v>
      </c>
      <c r="AX978" s="13" t="s">
        <v>73</v>
      </c>
      <c r="AY978" s="155" t="s">
        <v>155</v>
      </c>
    </row>
    <row r="979" spans="2:65" s="13" customFormat="1" ht="10.199999999999999">
      <c r="B979" s="154"/>
      <c r="D979" s="148" t="s">
        <v>162</v>
      </c>
      <c r="E979" s="155" t="s">
        <v>1</v>
      </c>
      <c r="F979" s="156" t="s">
        <v>892</v>
      </c>
      <c r="H979" s="157">
        <v>3.3</v>
      </c>
      <c r="I979" s="158"/>
      <c r="L979" s="154"/>
      <c r="M979" s="159"/>
      <c r="T979" s="160"/>
      <c r="AT979" s="155" t="s">
        <v>162</v>
      </c>
      <c r="AU979" s="155" t="s">
        <v>82</v>
      </c>
      <c r="AV979" s="13" t="s">
        <v>82</v>
      </c>
      <c r="AW979" s="13" t="s">
        <v>30</v>
      </c>
      <c r="AX979" s="13" t="s">
        <v>73</v>
      </c>
      <c r="AY979" s="155" t="s">
        <v>155</v>
      </c>
    </row>
    <row r="980" spans="2:65" s="13" customFormat="1" ht="10.199999999999999">
      <c r="B980" s="154"/>
      <c r="D980" s="148" t="s">
        <v>162</v>
      </c>
      <c r="E980" s="155" t="s">
        <v>1</v>
      </c>
      <c r="F980" s="156" t="s">
        <v>893</v>
      </c>
      <c r="H980" s="157">
        <v>6.2</v>
      </c>
      <c r="I980" s="158"/>
      <c r="L980" s="154"/>
      <c r="M980" s="159"/>
      <c r="T980" s="160"/>
      <c r="AT980" s="155" t="s">
        <v>162</v>
      </c>
      <c r="AU980" s="155" t="s">
        <v>82</v>
      </c>
      <c r="AV980" s="13" t="s">
        <v>82</v>
      </c>
      <c r="AW980" s="13" t="s">
        <v>30</v>
      </c>
      <c r="AX980" s="13" t="s">
        <v>73</v>
      </c>
      <c r="AY980" s="155" t="s">
        <v>155</v>
      </c>
    </row>
    <row r="981" spans="2:65" s="14" customFormat="1" ht="10.199999999999999">
      <c r="B981" s="161"/>
      <c r="D981" s="148" t="s">
        <v>162</v>
      </c>
      <c r="E981" s="162" t="s">
        <v>1</v>
      </c>
      <c r="F981" s="163" t="s">
        <v>165</v>
      </c>
      <c r="H981" s="164">
        <v>33.255000000000003</v>
      </c>
      <c r="I981" s="165"/>
      <c r="L981" s="161"/>
      <c r="M981" s="166"/>
      <c r="T981" s="167"/>
      <c r="AT981" s="162" t="s">
        <v>162</v>
      </c>
      <c r="AU981" s="162" t="s">
        <v>82</v>
      </c>
      <c r="AV981" s="14" t="s">
        <v>90</v>
      </c>
      <c r="AW981" s="14" t="s">
        <v>30</v>
      </c>
      <c r="AX981" s="14" t="s">
        <v>80</v>
      </c>
      <c r="AY981" s="162" t="s">
        <v>155</v>
      </c>
    </row>
    <row r="982" spans="2:65" s="1" customFormat="1" ht="16.5" customHeight="1">
      <c r="B982" s="32"/>
      <c r="C982" s="175" t="s">
        <v>894</v>
      </c>
      <c r="D982" s="175" t="s">
        <v>260</v>
      </c>
      <c r="E982" s="176" t="s">
        <v>895</v>
      </c>
      <c r="F982" s="177" t="s">
        <v>896</v>
      </c>
      <c r="G982" s="178" t="s">
        <v>457</v>
      </c>
      <c r="H982" s="179">
        <v>34.917999999999999</v>
      </c>
      <c r="I982" s="180"/>
      <c r="J982" s="181">
        <f>ROUND(I982*H982,2)</f>
        <v>0</v>
      </c>
      <c r="K982" s="182"/>
      <c r="L982" s="183"/>
      <c r="M982" s="184" t="s">
        <v>1</v>
      </c>
      <c r="N982" s="185" t="s">
        <v>38</v>
      </c>
      <c r="P982" s="143">
        <f>O982*H982</f>
        <v>0</v>
      </c>
      <c r="Q982" s="143">
        <v>0</v>
      </c>
      <c r="R982" s="143">
        <f>Q982*H982</f>
        <v>0</v>
      </c>
      <c r="S982" s="143">
        <v>0</v>
      </c>
      <c r="T982" s="144">
        <f>S982*H982</f>
        <v>0</v>
      </c>
      <c r="AR982" s="145" t="s">
        <v>198</v>
      </c>
      <c r="AT982" s="145" t="s">
        <v>260</v>
      </c>
      <c r="AU982" s="145" t="s">
        <v>82</v>
      </c>
      <c r="AY982" s="17" t="s">
        <v>155</v>
      </c>
      <c r="BE982" s="146">
        <f>IF(N982="základní",J982,0)</f>
        <v>0</v>
      </c>
      <c r="BF982" s="146">
        <f>IF(N982="snížená",J982,0)</f>
        <v>0</v>
      </c>
      <c r="BG982" s="146">
        <f>IF(N982="zákl. přenesená",J982,0)</f>
        <v>0</v>
      </c>
      <c r="BH982" s="146">
        <f>IF(N982="sníž. přenesená",J982,0)</f>
        <v>0</v>
      </c>
      <c r="BI982" s="146">
        <f>IF(N982="nulová",J982,0)</f>
        <v>0</v>
      </c>
      <c r="BJ982" s="17" t="s">
        <v>80</v>
      </c>
      <c r="BK982" s="146">
        <f>ROUND(I982*H982,2)</f>
        <v>0</v>
      </c>
      <c r="BL982" s="17" t="s">
        <v>90</v>
      </c>
      <c r="BM982" s="145" t="s">
        <v>897</v>
      </c>
    </row>
    <row r="983" spans="2:65" s="13" customFormat="1" ht="10.199999999999999">
      <c r="B983" s="154"/>
      <c r="D983" s="148" t="s">
        <v>162</v>
      </c>
      <c r="E983" s="155" t="s">
        <v>1</v>
      </c>
      <c r="F983" s="156" t="s">
        <v>898</v>
      </c>
      <c r="H983" s="157">
        <v>34.917999999999999</v>
      </c>
      <c r="I983" s="158"/>
      <c r="L983" s="154"/>
      <c r="M983" s="159"/>
      <c r="T983" s="160"/>
      <c r="AT983" s="155" t="s">
        <v>162</v>
      </c>
      <c r="AU983" s="155" t="s">
        <v>82</v>
      </c>
      <c r="AV983" s="13" t="s">
        <v>82</v>
      </c>
      <c r="AW983" s="13" t="s">
        <v>30</v>
      </c>
      <c r="AX983" s="13" t="s">
        <v>73</v>
      </c>
      <c r="AY983" s="155" t="s">
        <v>155</v>
      </c>
    </row>
    <row r="984" spans="2:65" s="14" customFormat="1" ht="10.199999999999999">
      <c r="B984" s="161"/>
      <c r="D984" s="148" t="s">
        <v>162</v>
      </c>
      <c r="E984" s="162" t="s">
        <v>1</v>
      </c>
      <c r="F984" s="163" t="s">
        <v>165</v>
      </c>
      <c r="H984" s="164">
        <v>34.917999999999999</v>
      </c>
      <c r="I984" s="165"/>
      <c r="L984" s="161"/>
      <c r="M984" s="166"/>
      <c r="T984" s="167"/>
      <c r="AT984" s="162" t="s">
        <v>162</v>
      </c>
      <c r="AU984" s="162" t="s">
        <v>82</v>
      </c>
      <c r="AV984" s="14" t="s">
        <v>90</v>
      </c>
      <c r="AW984" s="14" t="s">
        <v>30</v>
      </c>
      <c r="AX984" s="14" t="s">
        <v>80</v>
      </c>
      <c r="AY984" s="162" t="s">
        <v>155</v>
      </c>
    </row>
    <row r="985" spans="2:65" s="1" customFormat="1" ht="55.5" customHeight="1">
      <c r="B985" s="32"/>
      <c r="C985" s="133" t="s">
        <v>545</v>
      </c>
      <c r="D985" s="133" t="s">
        <v>158</v>
      </c>
      <c r="E985" s="134" t="s">
        <v>899</v>
      </c>
      <c r="F985" s="135" t="s">
        <v>900</v>
      </c>
      <c r="G985" s="136" t="s">
        <v>457</v>
      </c>
      <c r="H985" s="137">
        <v>43.2</v>
      </c>
      <c r="I985" s="138"/>
      <c r="J985" s="139">
        <f>ROUND(I985*H985,2)</f>
        <v>0</v>
      </c>
      <c r="K985" s="140"/>
      <c r="L985" s="32"/>
      <c r="M985" s="141" t="s">
        <v>1</v>
      </c>
      <c r="N985" s="142" t="s">
        <v>38</v>
      </c>
      <c r="P985" s="143">
        <f>O985*H985</f>
        <v>0</v>
      </c>
      <c r="Q985" s="143">
        <v>0</v>
      </c>
      <c r="R985" s="143">
        <f>Q985*H985</f>
        <v>0</v>
      </c>
      <c r="S985" s="143">
        <v>0</v>
      </c>
      <c r="T985" s="144">
        <f>S985*H985</f>
        <v>0</v>
      </c>
      <c r="AR985" s="145" t="s">
        <v>90</v>
      </c>
      <c r="AT985" s="145" t="s">
        <v>158</v>
      </c>
      <c r="AU985" s="145" t="s">
        <v>82</v>
      </c>
      <c r="AY985" s="17" t="s">
        <v>155</v>
      </c>
      <c r="BE985" s="146">
        <f>IF(N985="základní",J985,0)</f>
        <v>0</v>
      </c>
      <c r="BF985" s="146">
        <f>IF(N985="snížená",J985,0)</f>
        <v>0</v>
      </c>
      <c r="BG985" s="146">
        <f>IF(N985="zákl. přenesená",J985,0)</f>
        <v>0</v>
      </c>
      <c r="BH985" s="146">
        <f>IF(N985="sníž. přenesená",J985,0)</f>
        <v>0</v>
      </c>
      <c r="BI985" s="146">
        <f>IF(N985="nulová",J985,0)</f>
        <v>0</v>
      </c>
      <c r="BJ985" s="17" t="s">
        <v>80</v>
      </c>
      <c r="BK985" s="146">
        <f>ROUND(I985*H985,2)</f>
        <v>0</v>
      </c>
      <c r="BL985" s="17" t="s">
        <v>90</v>
      </c>
      <c r="BM985" s="145" t="s">
        <v>901</v>
      </c>
    </row>
    <row r="986" spans="2:65" s="12" customFormat="1" ht="10.199999999999999">
      <c r="B986" s="147"/>
      <c r="D986" s="148" t="s">
        <v>162</v>
      </c>
      <c r="E986" s="149" t="s">
        <v>1</v>
      </c>
      <c r="F986" s="150" t="s">
        <v>902</v>
      </c>
      <c r="H986" s="149" t="s">
        <v>1</v>
      </c>
      <c r="I986" s="151"/>
      <c r="L986" s="147"/>
      <c r="M986" s="152"/>
      <c r="T986" s="153"/>
      <c r="AT986" s="149" t="s">
        <v>162</v>
      </c>
      <c r="AU986" s="149" t="s">
        <v>82</v>
      </c>
      <c r="AV986" s="12" t="s">
        <v>80</v>
      </c>
      <c r="AW986" s="12" t="s">
        <v>30</v>
      </c>
      <c r="AX986" s="12" t="s">
        <v>73</v>
      </c>
      <c r="AY986" s="149" t="s">
        <v>155</v>
      </c>
    </row>
    <row r="987" spans="2:65" s="12" customFormat="1" ht="10.199999999999999">
      <c r="B987" s="147"/>
      <c r="D987" s="148" t="s">
        <v>162</v>
      </c>
      <c r="E987" s="149" t="s">
        <v>1</v>
      </c>
      <c r="F987" s="150" t="s">
        <v>903</v>
      </c>
      <c r="H987" s="149" t="s">
        <v>1</v>
      </c>
      <c r="I987" s="151"/>
      <c r="L987" s="147"/>
      <c r="M987" s="152"/>
      <c r="T987" s="153"/>
      <c r="AT987" s="149" t="s">
        <v>162</v>
      </c>
      <c r="AU987" s="149" t="s">
        <v>82</v>
      </c>
      <c r="AV987" s="12" t="s">
        <v>80</v>
      </c>
      <c r="AW987" s="12" t="s">
        <v>30</v>
      </c>
      <c r="AX987" s="12" t="s">
        <v>73</v>
      </c>
      <c r="AY987" s="149" t="s">
        <v>155</v>
      </c>
    </row>
    <row r="988" spans="2:65" s="13" customFormat="1" ht="10.199999999999999">
      <c r="B988" s="154"/>
      <c r="D988" s="148" t="s">
        <v>162</v>
      </c>
      <c r="E988" s="155" t="s">
        <v>1</v>
      </c>
      <c r="F988" s="156" t="s">
        <v>904</v>
      </c>
      <c r="H988" s="157">
        <v>20.399999999999999</v>
      </c>
      <c r="I988" s="158"/>
      <c r="L988" s="154"/>
      <c r="M988" s="159"/>
      <c r="T988" s="160"/>
      <c r="AT988" s="155" t="s">
        <v>162</v>
      </c>
      <c r="AU988" s="155" t="s">
        <v>82</v>
      </c>
      <c r="AV988" s="13" t="s">
        <v>82</v>
      </c>
      <c r="AW988" s="13" t="s">
        <v>30</v>
      </c>
      <c r="AX988" s="13" t="s">
        <v>73</v>
      </c>
      <c r="AY988" s="155" t="s">
        <v>155</v>
      </c>
    </row>
    <row r="989" spans="2:65" s="12" customFormat="1" ht="10.199999999999999">
      <c r="B989" s="147"/>
      <c r="D989" s="148" t="s">
        <v>162</v>
      </c>
      <c r="E989" s="149" t="s">
        <v>1</v>
      </c>
      <c r="F989" s="150" t="s">
        <v>905</v>
      </c>
      <c r="H989" s="149" t="s">
        <v>1</v>
      </c>
      <c r="I989" s="151"/>
      <c r="L989" s="147"/>
      <c r="M989" s="152"/>
      <c r="T989" s="153"/>
      <c r="AT989" s="149" t="s">
        <v>162</v>
      </c>
      <c r="AU989" s="149" t="s">
        <v>82</v>
      </c>
      <c r="AV989" s="12" t="s">
        <v>80</v>
      </c>
      <c r="AW989" s="12" t="s">
        <v>30</v>
      </c>
      <c r="AX989" s="12" t="s">
        <v>73</v>
      </c>
      <c r="AY989" s="149" t="s">
        <v>155</v>
      </c>
    </row>
    <row r="990" spans="2:65" s="13" customFormat="1" ht="10.199999999999999">
      <c r="B990" s="154"/>
      <c r="D990" s="148" t="s">
        <v>162</v>
      </c>
      <c r="E990" s="155" t="s">
        <v>1</v>
      </c>
      <c r="F990" s="156" t="s">
        <v>906</v>
      </c>
      <c r="H990" s="157">
        <v>22.8</v>
      </c>
      <c r="I990" s="158"/>
      <c r="L990" s="154"/>
      <c r="M990" s="159"/>
      <c r="T990" s="160"/>
      <c r="AT990" s="155" t="s">
        <v>162</v>
      </c>
      <c r="AU990" s="155" t="s">
        <v>82</v>
      </c>
      <c r="AV990" s="13" t="s">
        <v>82</v>
      </c>
      <c r="AW990" s="13" t="s">
        <v>30</v>
      </c>
      <c r="AX990" s="13" t="s">
        <v>73</v>
      </c>
      <c r="AY990" s="155" t="s">
        <v>155</v>
      </c>
    </row>
    <row r="991" spans="2:65" s="14" customFormat="1" ht="10.199999999999999">
      <c r="B991" s="161"/>
      <c r="D991" s="148" t="s">
        <v>162</v>
      </c>
      <c r="E991" s="162" t="s">
        <v>1</v>
      </c>
      <c r="F991" s="163" t="s">
        <v>165</v>
      </c>
      <c r="H991" s="164">
        <v>43.2</v>
      </c>
      <c r="I991" s="165"/>
      <c r="L991" s="161"/>
      <c r="M991" s="166"/>
      <c r="T991" s="167"/>
      <c r="AT991" s="162" t="s">
        <v>162</v>
      </c>
      <c r="AU991" s="162" t="s">
        <v>82</v>
      </c>
      <c r="AV991" s="14" t="s">
        <v>90</v>
      </c>
      <c r="AW991" s="14" t="s">
        <v>30</v>
      </c>
      <c r="AX991" s="14" t="s">
        <v>80</v>
      </c>
      <c r="AY991" s="162" t="s">
        <v>155</v>
      </c>
    </row>
    <row r="992" spans="2:65" s="1" customFormat="1" ht="24.15" customHeight="1">
      <c r="B992" s="32"/>
      <c r="C992" s="175" t="s">
        <v>907</v>
      </c>
      <c r="D992" s="175" t="s">
        <v>260</v>
      </c>
      <c r="E992" s="176" t="s">
        <v>908</v>
      </c>
      <c r="F992" s="177" t="s">
        <v>909</v>
      </c>
      <c r="G992" s="178" t="s">
        <v>457</v>
      </c>
      <c r="H992" s="179">
        <v>23.204999999999998</v>
      </c>
      <c r="I992" s="180"/>
      <c r="J992" s="181">
        <f>ROUND(I992*H992,2)</f>
        <v>0</v>
      </c>
      <c r="K992" s="182"/>
      <c r="L992" s="183"/>
      <c r="M992" s="184" t="s">
        <v>1</v>
      </c>
      <c r="N992" s="185" t="s">
        <v>38</v>
      </c>
      <c r="P992" s="143">
        <f>O992*H992</f>
        <v>0</v>
      </c>
      <c r="Q992" s="143">
        <v>0</v>
      </c>
      <c r="R992" s="143">
        <f>Q992*H992</f>
        <v>0</v>
      </c>
      <c r="S992" s="143">
        <v>0</v>
      </c>
      <c r="T992" s="144">
        <f>S992*H992</f>
        <v>0</v>
      </c>
      <c r="AR992" s="145" t="s">
        <v>198</v>
      </c>
      <c r="AT992" s="145" t="s">
        <v>260</v>
      </c>
      <c r="AU992" s="145" t="s">
        <v>82</v>
      </c>
      <c r="AY992" s="17" t="s">
        <v>155</v>
      </c>
      <c r="BE992" s="146">
        <f>IF(N992="základní",J992,0)</f>
        <v>0</v>
      </c>
      <c r="BF992" s="146">
        <f>IF(N992="snížená",J992,0)</f>
        <v>0</v>
      </c>
      <c r="BG992" s="146">
        <f>IF(N992="zákl. přenesená",J992,0)</f>
        <v>0</v>
      </c>
      <c r="BH992" s="146">
        <f>IF(N992="sníž. přenesená",J992,0)</f>
        <v>0</v>
      </c>
      <c r="BI992" s="146">
        <f>IF(N992="nulová",J992,0)</f>
        <v>0</v>
      </c>
      <c r="BJ992" s="17" t="s">
        <v>80</v>
      </c>
      <c r="BK992" s="146">
        <f>ROUND(I992*H992,2)</f>
        <v>0</v>
      </c>
      <c r="BL992" s="17" t="s">
        <v>90</v>
      </c>
      <c r="BM992" s="145" t="s">
        <v>910</v>
      </c>
    </row>
    <row r="993" spans="2:65" s="12" customFormat="1" ht="10.199999999999999">
      <c r="B993" s="147"/>
      <c r="D993" s="148" t="s">
        <v>162</v>
      </c>
      <c r="E993" s="149" t="s">
        <v>1</v>
      </c>
      <c r="F993" s="150" t="s">
        <v>902</v>
      </c>
      <c r="H993" s="149" t="s">
        <v>1</v>
      </c>
      <c r="I993" s="151"/>
      <c r="L993" s="147"/>
      <c r="M993" s="152"/>
      <c r="T993" s="153"/>
      <c r="AT993" s="149" t="s">
        <v>162</v>
      </c>
      <c r="AU993" s="149" t="s">
        <v>82</v>
      </c>
      <c r="AV993" s="12" t="s">
        <v>80</v>
      </c>
      <c r="AW993" s="12" t="s">
        <v>30</v>
      </c>
      <c r="AX993" s="12" t="s">
        <v>73</v>
      </c>
      <c r="AY993" s="149" t="s">
        <v>155</v>
      </c>
    </row>
    <row r="994" spans="2:65" s="12" customFormat="1" ht="10.199999999999999">
      <c r="B994" s="147"/>
      <c r="D994" s="148" t="s">
        <v>162</v>
      </c>
      <c r="E994" s="149" t="s">
        <v>1</v>
      </c>
      <c r="F994" s="150" t="s">
        <v>903</v>
      </c>
      <c r="H994" s="149" t="s">
        <v>1</v>
      </c>
      <c r="I994" s="151"/>
      <c r="L994" s="147"/>
      <c r="M994" s="152"/>
      <c r="T994" s="153"/>
      <c r="AT994" s="149" t="s">
        <v>162</v>
      </c>
      <c r="AU994" s="149" t="s">
        <v>82</v>
      </c>
      <c r="AV994" s="12" t="s">
        <v>80</v>
      </c>
      <c r="AW994" s="12" t="s">
        <v>30</v>
      </c>
      <c r="AX994" s="12" t="s">
        <v>73</v>
      </c>
      <c r="AY994" s="149" t="s">
        <v>155</v>
      </c>
    </row>
    <row r="995" spans="2:65" s="13" customFormat="1" ht="10.199999999999999">
      <c r="B995" s="154"/>
      <c r="D995" s="148" t="s">
        <v>162</v>
      </c>
      <c r="E995" s="155" t="s">
        <v>1</v>
      </c>
      <c r="F995" s="156" t="s">
        <v>911</v>
      </c>
      <c r="H995" s="157">
        <v>11.7</v>
      </c>
      <c r="I995" s="158"/>
      <c r="L995" s="154"/>
      <c r="M995" s="159"/>
      <c r="T995" s="160"/>
      <c r="AT995" s="155" t="s">
        <v>162</v>
      </c>
      <c r="AU995" s="155" t="s">
        <v>82</v>
      </c>
      <c r="AV995" s="13" t="s">
        <v>82</v>
      </c>
      <c r="AW995" s="13" t="s">
        <v>30</v>
      </c>
      <c r="AX995" s="13" t="s">
        <v>73</v>
      </c>
      <c r="AY995" s="155" t="s">
        <v>155</v>
      </c>
    </row>
    <row r="996" spans="2:65" s="12" customFormat="1" ht="10.199999999999999">
      <c r="B996" s="147"/>
      <c r="D996" s="148" t="s">
        <v>162</v>
      </c>
      <c r="E996" s="149" t="s">
        <v>1</v>
      </c>
      <c r="F996" s="150" t="s">
        <v>905</v>
      </c>
      <c r="H996" s="149" t="s">
        <v>1</v>
      </c>
      <c r="I996" s="151"/>
      <c r="L996" s="147"/>
      <c r="M996" s="152"/>
      <c r="T996" s="153"/>
      <c r="AT996" s="149" t="s">
        <v>162</v>
      </c>
      <c r="AU996" s="149" t="s">
        <v>82</v>
      </c>
      <c r="AV996" s="12" t="s">
        <v>80</v>
      </c>
      <c r="AW996" s="12" t="s">
        <v>30</v>
      </c>
      <c r="AX996" s="12" t="s">
        <v>73</v>
      </c>
      <c r="AY996" s="149" t="s">
        <v>155</v>
      </c>
    </row>
    <row r="997" spans="2:65" s="13" customFormat="1" ht="10.199999999999999">
      <c r="B997" s="154"/>
      <c r="D997" s="148" t="s">
        <v>162</v>
      </c>
      <c r="E997" s="155" t="s">
        <v>1</v>
      </c>
      <c r="F997" s="156" t="s">
        <v>912</v>
      </c>
      <c r="H997" s="157">
        <v>10.4</v>
      </c>
      <c r="I997" s="158"/>
      <c r="L997" s="154"/>
      <c r="M997" s="159"/>
      <c r="T997" s="160"/>
      <c r="AT997" s="155" t="s">
        <v>162</v>
      </c>
      <c r="AU997" s="155" t="s">
        <v>82</v>
      </c>
      <c r="AV997" s="13" t="s">
        <v>82</v>
      </c>
      <c r="AW997" s="13" t="s">
        <v>30</v>
      </c>
      <c r="AX997" s="13" t="s">
        <v>73</v>
      </c>
      <c r="AY997" s="155" t="s">
        <v>155</v>
      </c>
    </row>
    <row r="998" spans="2:65" s="14" customFormat="1" ht="10.199999999999999">
      <c r="B998" s="161"/>
      <c r="D998" s="148" t="s">
        <v>162</v>
      </c>
      <c r="E998" s="162" t="s">
        <v>1</v>
      </c>
      <c r="F998" s="163" t="s">
        <v>165</v>
      </c>
      <c r="H998" s="164">
        <v>22.1</v>
      </c>
      <c r="I998" s="165"/>
      <c r="L998" s="161"/>
      <c r="M998" s="166"/>
      <c r="T998" s="167"/>
      <c r="AT998" s="162" t="s">
        <v>162</v>
      </c>
      <c r="AU998" s="162" t="s">
        <v>82</v>
      </c>
      <c r="AV998" s="14" t="s">
        <v>90</v>
      </c>
      <c r="AW998" s="14" t="s">
        <v>30</v>
      </c>
      <c r="AX998" s="14" t="s">
        <v>73</v>
      </c>
      <c r="AY998" s="162" t="s">
        <v>155</v>
      </c>
    </row>
    <row r="999" spans="2:65" s="13" customFormat="1" ht="10.199999999999999">
      <c r="B999" s="154"/>
      <c r="D999" s="148" t="s">
        <v>162</v>
      </c>
      <c r="E999" s="155" t="s">
        <v>1</v>
      </c>
      <c r="F999" s="156" t="s">
        <v>913</v>
      </c>
      <c r="H999" s="157">
        <v>23.204999999999998</v>
      </c>
      <c r="I999" s="158"/>
      <c r="L999" s="154"/>
      <c r="M999" s="159"/>
      <c r="T999" s="160"/>
      <c r="AT999" s="155" t="s">
        <v>162</v>
      </c>
      <c r="AU999" s="155" t="s">
        <v>82</v>
      </c>
      <c r="AV999" s="13" t="s">
        <v>82</v>
      </c>
      <c r="AW999" s="13" t="s">
        <v>30</v>
      </c>
      <c r="AX999" s="13" t="s">
        <v>73</v>
      </c>
      <c r="AY999" s="155" t="s">
        <v>155</v>
      </c>
    </row>
    <row r="1000" spans="2:65" s="14" customFormat="1" ht="10.199999999999999">
      <c r="B1000" s="161"/>
      <c r="D1000" s="148" t="s">
        <v>162</v>
      </c>
      <c r="E1000" s="162" t="s">
        <v>1</v>
      </c>
      <c r="F1000" s="163" t="s">
        <v>165</v>
      </c>
      <c r="H1000" s="164">
        <v>23.204999999999998</v>
      </c>
      <c r="I1000" s="165"/>
      <c r="L1000" s="161"/>
      <c r="M1000" s="166"/>
      <c r="T1000" s="167"/>
      <c r="AT1000" s="162" t="s">
        <v>162</v>
      </c>
      <c r="AU1000" s="162" t="s">
        <v>82</v>
      </c>
      <c r="AV1000" s="14" t="s">
        <v>90</v>
      </c>
      <c r="AW1000" s="14" t="s">
        <v>30</v>
      </c>
      <c r="AX1000" s="14" t="s">
        <v>80</v>
      </c>
      <c r="AY1000" s="162" t="s">
        <v>155</v>
      </c>
    </row>
    <row r="1001" spans="2:65" s="1" customFormat="1" ht="24.15" customHeight="1">
      <c r="B1001" s="32"/>
      <c r="C1001" s="175" t="s">
        <v>552</v>
      </c>
      <c r="D1001" s="175" t="s">
        <v>260</v>
      </c>
      <c r="E1001" s="176" t="s">
        <v>914</v>
      </c>
      <c r="F1001" s="177" t="s">
        <v>915</v>
      </c>
      <c r="G1001" s="178" t="s">
        <v>457</v>
      </c>
      <c r="H1001" s="179">
        <v>11.865</v>
      </c>
      <c r="I1001" s="180"/>
      <c r="J1001" s="181">
        <f>ROUND(I1001*H1001,2)</f>
        <v>0</v>
      </c>
      <c r="K1001" s="182"/>
      <c r="L1001" s="183"/>
      <c r="M1001" s="184" t="s">
        <v>1</v>
      </c>
      <c r="N1001" s="185" t="s">
        <v>38</v>
      </c>
      <c r="P1001" s="143">
        <f>O1001*H1001</f>
        <v>0</v>
      </c>
      <c r="Q1001" s="143">
        <v>0</v>
      </c>
      <c r="R1001" s="143">
        <f>Q1001*H1001</f>
        <v>0</v>
      </c>
      <c r="S1001" s="143">
        <v>0</v>
      </c>
      <c r="T1001" s="144">
        <f>S1001*H1001</f>
        <v>0</v>
      </c>
      <c r="AR1001" s="145" t="s">
        <v>198</v>
      </c>
      <c r="AT1001" s="145" t="s">
        <v>260</v>
      </c>
      <c r="AU1001" s="145" t="s">
        <v>82</v>
      </c>
      <c r="AY1001" s="17" t="s">
        <v>155</v>
      </c>
      <c r="BE1001" s="146">
        <f>IF(N1001="základní",J1001,0)</f>
        <v>0</v>
      </c>
      <c r="BF1001" s="146">
        <f>IF(N1001="snížená",J1001,0)</f>
        <v>0</v>
      </c>
      <c r="BG1001" s="146">
        <f>IF(N1001="zákl. přenesená",J1001,0)</f>
        <v>0</v>
      </c>
      <c r="BH1001" s="146">
        <f>IF(N1001="sníž. přenesená",J1001,0)</f>
        <v>0</v>
      </c>
      <c r="BI1001" s="146">
        <f>IF(N1001="nulová",J1001,0)</f>
        <v>0</v>
      </c>
      <c r="BJ1001" s="17" t="s">
        <v>80</v>
      </c>
      <c r="BK1001" s="146">
        <f>ROUND(I1001*H1001,2)</f>
        <v>0</v>
      </c>
      <c r="BL1001" s="17" t="s">
        <v>90</v>
      </c>
      <c r="BM1001" s="145" t="s">
        <v>916</v>
      </c>
    </row>
    <row r="1002" spans="2:65" s="12" customFormat="1" ht="10.199999999999999">
      <c r="B1002" s="147"/>
      <c r="D1002" s="148" t="s">
        <v>162</v>
      </c>
      <c r="E1002" s="149" t="s">
        <v>1</v>
      </c>
      <c r="F1002" s="150" t="s">
        <v>902</v>
      </c>
      <c r="H1002" s="149" t="s">
        <v>1</v>
      </c>
      <c r="I1002" s="151"/>
      <c r="L1002" s="147"/>
      <c r="M1002" s="152"/>
      <c r="T1002" s="153"/>
      <c r="AT1002" s="149" t="s">
        <v>162</v>
      </c>
      <c r="AU1002" s="149" t="s">
        <v>82</v>
      </c>
      <c r="AV1002" s="12" t="s">
        <v>80</v>
      </c>
      <c r="AW1002" s="12" t="s">
        <v>30</v>
      </c>
      <c r="AX1002" s="12" t="s">
        <v>73</v>
      </c>
      <c r="AY1002" s="149" t="s">
        <v>155</v>
      </c>
    </row>
    <row r="1003" spans="2:65" s="12" customFormat="1" ht="10.199999999999999">
      <c r="B1003" s="147"/>
      <c r="D1003" s="148" t="s">
        <v>162</v>
      </c>
      <c r="E1003" s="149" t="s">
        <v>1</v>
      </c>
      <c r="F1003" s="150" t="s">
        <v>903</v>
      </c>
      <c r="H1003" s="149" t="s">
        <v>1</v>
      </c>
      <c r="I1003" s="151"/>
      <c r="L1003" s="147"/>
      <c r="M1003" s="152"/>
      <c r="T1003" s="153"/>
      <c r="AT1003" s="149" t="s">
        <v>162</v>
      </c>
      <c r="AU1003" s="149" t="s">
        <v>82</v>
      </c>
      <c r="AV1003" s="12" t="s">
        <v>80</v>
      </c>
      <c r="AW1003" s="12" t="s">
        <v>30</v>
      </c>
      <c r="AX1003" s="12" t="s">
        <v>73</v>
      </c>
      <c r="AY1003" s="149" t="s">
        <v>155</v>
      </c>
    </row>
    <row r="1004" spans="2:65" s="13" customFormat="1" ht="10.199999999999999">
      <c r="B1004" s="154"/>
      <c r="D1004" s="148" t="s">
        <v>162</v>
      </c>
      <c r="E1004" s="155" t="s">
        <v>1</v>
      </c>
      <c r="F1004" s="156" t="s">
        <v>917</v>
      </c>
      <c r="H1004" s="157">
        <v>5.0999999999999996</v>
      </c>
      <c r="I1004" s="158"/>
      <c r="L1004" s="154"/>
      <c r="M1004" s="159"/>
      <c r="T1004" s="160"/>
      <c r="AT1004" s="155" t="s">
        <v>162</v>
      </c>
      <c r="AU1004" s="155" t="s">
        <v>82</v>
      </c>
      <c r="AV1004" s="13" t="s">
        <v>82</v>
      </c>
      <c r="AW1004" s="13" t="s">
        <v>30</v>
      </c>
      <c r="AX1004" s="13" t="s">
        <v>73</v>
      </c>
      <c r="AY1004" s="155" t="s">
        <v>155</v>
      </c>
    </row>
    <row r="1005" spans="2:65" s="12" customFormat="1" ht="10.199999999999999">
      <c r="B1005" s="147"/>
      <c r="D1005" s="148" t="s">
        <v>162</v>
      </c>
      <c r="E1005" s="149" t="s">
        <v>1</v>
      </c>
      <c r="F1005" s="150" t="s">
        <v>905</v>
      </c>
      <c r="H1005" s="149" t="s">
        <v>1</v>
      </c>
      <c r="I1005" s="151"/>
      <c r="L1005" s="147"/>
      <c r="M1005" s="152"/>
      <c r="T1005" s="153"/>
      <c r="AT1005" s="149" t="s">
        <v>162</v>
      </c>
      <c r="AU1005" s="149" t="s">
        <v>82</v>
      </c>
      <c r="AV1005" s="12" t="s">
        <v>80</v>
      </c>
      <c r="AW1005" s="12" t="s">
        <v>30</v>
      </c>
      <c r="AX1005" s="12" t="s">
        <v>73</v>
      </c>
      <c r="AY1005" s="149" t="s">
        <v>155</v>
      </c>
    </row>
    <row r="1006" spans="2:65" s="13" customFormat="1" ht="10.199999999999999">
      <c r="B1006" s="154"/>
      <c r="D1006" s="148" t="s">
        <v>162</v>
      </c>
      <c r="E1006" s="155" t="s">
        <v>1</v>
      </c>
      <c r="F1006" s="156" t="s">
        <v>918</v>
      </c>
      <c r="H1006" s="157">
        <v>6.2</v>
      </c>
      <c r="I1006" s="158"/>
      <c r="L1006" s="154"/>
      <c r="M1006" s="159"/>
      <c r="T1006" s="160"/>
      <c r="AT1006" s="155" t="s">
        <v>162</v>
      </c>
      <c r="AU1006" s="155" t="s">
        <v>82</v>
      </c>
      <c r="AV1006" s="13" t="s">
        <v>82</v>
      </c>
      <c r="AW1006" s="13" t="s">
        <v>30</v>
      </c>
      <c r="AX1006" s="13" t="s">
        <v>73</v>
      </c>
      <c r="AY1006" s="155" t="s">
        <v>155</v>
      </c>
    </row>
    <row r="1007" spans="2:65" s="14" customFormat="1" ht="10.199999999999999">
      <c r="B1007" s="161"/>
      <c r="D1007" s="148" t="s">
        <v>162</v>
      </c>
      <c r="E1007" s="162" t="s">
        <v>1</v>
      </c>
      <c r="F1007" s="163" t="s">
        <v>165</v>
      </c>
      <c r="H1007" s="164">
        <v>11.3</v>
      </c>
      <c r="I1007" s="165"/>
      <c r="L1007" s="161"/>
      <c r="M1007" s="166"/>
      <c r="T1007" s="167"/>
      <c r="AT1007" s="162" t="s">
        <v>162</v>
      </c>
      <c r="AU1007" s="162" t="s">
        <v>82</v>
      </c>
      <c r="AV1007" s="14" t="s">
        <v>90</v>
      </c>
      <c r="AW1007" s="14" t="s">
        <v>30</v>
      </c>
      <c r="AX1007" s="14" t="s">
        <v>73</v>
      </c>
      <c r="AY1007" s="162" t="s">
        <v>155</v>
      </c>
    </row>
    <row r="1008" spans="2:65" s="13" customFormat="1" ht="10.199999999999999">
      <c r="B1008" s="154"/>
      <c r="D1008" s="148" t="s">
        <v>162</v>
      </c>
      <c r="E1008" s="155" t="s">
        <v>1</v>
      </c>
      <c r="F1008" s="156" t="s">
        <v>919</v>
      </c>
      <c r="H1008" s="157">
        <v>11.865</v>
      </c>
      <c r="I1008" s="158"/>
      <c r="L1008" s="154"/>
      <c r="M1008" s="159"/>
      <c r="T1008" s="160"/>
      <c r="AT1008" s="155" t="s">
        <v>162</v>
      </c>
      <c r="AU1008" s="155" t="s">
        <v>82</v>
      </c>
      <c r="AV1008" s="13" t="s">
        <v>82</v>
      </c>
      <c r="AW1008" s="13" t="s">
        <v>30</v>
      </c>
      <c r="AX1008" s="13" t="s">
        <v>73</v>
      </c>
      <c r="AY1008" s="155" t="s">
        <v>155</v>
      </c>
    </row>
    <row r="1009" spans="2:65" s="14" customFormat="1" ht="10.199999999999999">
      <c r="B1009" s="161"/>
      <c r="D1009" s="148" t="s">
        <v>162</v>
      </c>
      <c r="E1009" s="162" t="s">
        <v>1</v>
      </c>
      <c r="F1009" s="163" t="s">
        <v>165</v>
      </c>
      <c r="H1009" s="164">
        <v>11.865</v>
      </c>
      <c r="I1009" s="165"/>
      <c r="L1009" s="161"/>
      <c r="M1009" s="166"/>
      <c r="T1009" s="167"/>
      <c r="AT1009" s="162" t="s">
        <v>162</v>
      </c>
      <c r="AU1009" s="162" t="s">
        <v>82</v>
      </c>
      <c r="AV1009" s="14" t="s">
        <v>90</v>
      </c>
      <c r="AW1009" s="14" t="s">
        <v>30</v>
      </c>
      <c r="AX1009" s="14" t="s">
        <v>80</v>
      </c>
      <c r="AY1009" s="162" t="s">
        <v>155</v>
      </c>
    </row>
    <row r="1010" spans="2:65" s="1" customFormat="1" ht="24.15" customHeight="1">
      <c r="B1010" s="32"/>
      <c r="C1010" s="175" t="s">
        <v>920</v>
      </c>
      <c r="D1010" s="175" t="s">
        <v>260</v>
      </c>
      <c r="E1010" s="176" t="s">
        <v>921</v>
      </c>
      <c r="F1010" s="177" t="s">
        <v>922</v>
      </c>
      <c r="G1010" s="178" t="s">
        <v>457</v>
      </c>
      <c r="H1010" s="179">
        <v>10.29</v>
      </c>
      <c r="I1010" s="180"/>
      <c r="J1010" s="181">
        <f>ROUND(I1010*H1010,2)</f>
        <v>0</v>
      </c>
      <c r="K1010" s="182"/>
      <c r="L1010" s="183"/>
      <c r="M1010" s="184" t="s">
        <v>1</v>
      </c>
      <c r="N1010" s="185" t="s">
        <v>38</v>
      </c>
      <c r="P1010" s="143">
        <f>O1010*H1010</f>
        <v>0</v>
      </c>
      <c r="Q1010" s="143">
        <v>0</v>
      </c>
      <c r="R1010" s="143">
        <f>Q1010*H1010</f>
        <v>0</v>
      </c>
      <c r="S1010" s="143">
        <v>0</v>
      </c>
      <c r="T1010" s="144">
        <f>S1010*H1010</f>
        <v>0</v>
      </c>
      <c r="AR1010" s="145" t="s">
        <v>198</v>
      </c>
      <c r="AT1010" s="145" t="s">
        <v>260</v>
      </c>
      <c r="AU1010" s="145" t="s">
        <v>82</v>
      </c>
      <c r="AY1010" s="17" t="s">
        <v>155</v>
      </c>
      <c r="BE1010" s="146">
        <f>IF(N1010="základní",J1010,0)</f>
        <v>0</v>
      </c>
      <c r="BF1010" s="146">
        <f>IF(N1010="snížená",J1010,0)</f>
        <v>0</v>
      </c>
      <c r="BG1010" s="146">
        <f>IF(N1010="zákl. přenesená",J1010,0)</f>
        <v>0</v>
      </c>
      <c r="BH1010" s="146">
        <f>IF(N1010="sníž. přenesená",J1010,0)</f>
        <v>0</v>
      </c>
      <c r="BI1010" s="146">
        <f>IF(N1010="nulová",J1010,0)</f>
        <v>0</v>
      </c>
      <c r="BJ1010" s="17" t="s">
        <v>80</v>
      </c>
      <c r="BK1010" s="146">
        <f>ROUND(I1010*H1010,2)</f>
        <v>0</v>
      </c>
      <c r="BL1010" s="17" t="s">
        <v>90</v>
      </c>
      <c r="BM1010" s="145" t="s">
        <v>923</v>
      </c>
    </row>
    <row r="1011" spans="2:65" s="12" customFormat="1" ht="10.199999999999999">
      <c r="B1011" s="147"/>
      <c r="D1011" s="148" t="s">
        <v>162</v>
      </c>
      <c r="E1011" s="149" t="s">
        <v>1</v>
      </c>
      <c r="F1011" s="150" t="s">
        <v>902</v>
      </c>
      <c r="H1011" s="149" t="s">
        <v>1</v>
      </c>
      <c r="I1011" s="151"/>
      <c r="L1011" s="147"/>
      <c r="M1011" s="152"/>
      <c r="T1011" s="153"/>
      <c r="AT1011" s="149" t="s">
        <v>162</v>
      </c>
      <c r="AU1011" s="149" t="s">
        <v>82</v>
      </c>
      <c r="AV1011" s="12" t="s">
        <v>80</v>
      </c>
      <c r="AW1011" s="12" t="s">
        <v>30</v>
      </c>
      <c r="AX1011" s="12" t="s">
        <v>73</v>
      </c>
      <c r="AY1011" s="149" t="s">
        <v>155</v>
      </c>
    </row>
    <row r="1012" spans="2:65" s="12" customFormat="1" ht="10.199999999999999">
      <c r="B1012" s="147"/>
      <c r="D1012" s="148" t="s">
        <v>162</v>
      </c>
      <c r="E1012" s="149" t="s">
        <v>1</v>
      </c>
      <c r="F1012" s="150" t="s">
        <v>903</v>
      </c>
      <c r="H1012" s="149" t="s">
        <v>1</v>
      </c>
      <c r="I1012" s="151"/>
      <c r="L1012" s="147"/>
      <c r="M1012" s="152"/>
      <c r="T1012" s="153"/>
      <c r="AT1012" s="149" t="s">
        <v>162</v>
      </c>
      <c r="AU1012" s="149" t="s">
        <v>82</v>
      </c>
      <c r="AV1012" s="12" t="s">
        <v>80</v>
      </c>
      <c r="AW1012" s="12" t="s">
        <v>30</v>
      </c>
      <c r="AX1012" s="12" t="s">
        <v>73</v>
      </c>
      <c r="AY1012" s="149" t="s">
        <v>155</v>
      </c>
    </row>
    <row r="1013" spans="2:65" s="13" customFormat="1" ht="10.199999999999999">
      <c r="B1013" s="154"/>
      <c r="D1013" s="148" t="s">
        <v>162</v>
      </c>
      <c r="E1013" s="155" t="s">
        <v>1</v>
      </c>
      <c r="F1013" s="156" t="s">
        <v>924</v>
      </c>
      <c r="H1013" s="157">
        <v>3.6</v>
      </c>
      <c r="I1013" s="158"/>
      <c r="L1013" s="154"/>
      <c r="M1013" s="159"/>
      <c r="T1013" s="160"/>
      <c r="AT1013" s="155" t="s">
        <v>162</v>
      </c>
      <c r="AU1013" s="155" t="s">
        <v>82</v>
      </c>
      <c r="AV1013" s="13" t="s">
        <v>82</v>
      </c>
      <c r="AW1013" s="13" t="s">
        <v>30</v>
      </c>
      <c r="AX1013" s="13" t="s">
        <v>73</v>
      </c>
      <c r="AY1013" s="155" t="s">
        <v>155</v>
      </c>
    </row>
    <row r="1014" spans="2:65" s="12" customFormat="1" ht="10.199999999999999">
      <c r="B1014" s="147"/>
      <c r="D1014" s="148" t="s">
        <v>162</v>
      </c>
      <c r="E1014" s="149" t="s">
        <v>1</v>
      </c>
      <c r="F1014" s="150" t="s">
        <v>905</v>
      </c>
      <c r="H1014" s="149" t="s">
        <v>1</v>
      </c>
      <c r="I1014" s="151"/>
      <c r="L1014" s="147"/>
      <c r="M1014" s="152"/>
      <c r="T1014" s="153"/>
      <c r="AT1014" s="149" t="s">
        <v>162</v>
      </c>
      <c r="AU1014" s="149" t="s">
        <v>82</v>
      </c>
      <c r="AV1014" s="12" t="s">
        <v>80</v>
      </c>
      <c r="AW1014" s="12" t="s">
        <v>30</v>
      </c>
      <c r="AX1014" s="12" t="s">
        <v>73</v>
      </c>
      <c r="AY1014" s="149" t="s">
        <v>155</v>
      </c>
    </row>
    <row r="1015" spans="2:65" s="13" customFormat="1" ht="10.199999999999999">
      <c r="B1015" s="154"/>
      <c r="D1015" s="148" t="s">
        <v>162</v>
      </c>
      <c r="E1015" s="155" t="s">
        <v>1</v>
      </c>
      <c r="F1015" s="156" t="s">
        <v>918</v>
      </c>
      <c r="H1015" s="157">
        <v>6.2</v>
      </c>
      <c r="I1015" s="158"/>
      <c r="L1015" s="154"/>
      <c r="M1015" s="159"/>
      <c r="T1015" s="160"/>
      <c r="AT1015" s="155" t="s">
        <v>162</v>
      </c>
      <c r="AU1015" s="155" t="s">
        <v>82</v>
      </c>
      <c r="AV1015" s="13" t="s">
        <v>82</v>
      </c>
      <c r="AW1015" s="13" t="s">
        <v>30</v>
      </c>
      <c r="AX1015" s="13" t="s">
        <v>73</v>
      </c>
      <c r="AY1015" s="155" t="s">
        <v>155</v>
      </c>
    </row>
    <row r="1016" spans="2:65" s="14" customFormat="1" ht="10.199999999999999">
      <c r="B1016" s="161"/>
      <c r="D1016" s="148" t="s">
        <v>162</v>
      </c>
      <c r="E1016" s="162" t="s">
        <v>1</v>
      </c>
      <c r="F1016" s="163" t="s">
        <v>165</v>
      </c>
      <c r="H1016" s="164">
        <v>9.8000000000000007</v>
      </c>
      <c r="I1016" s="165"/>
      <c r="L1016" s="161"/>
      <c r="M1016" s="166"/>
      <c r="T1016" s="167"/>
      <c r="AT1016" s="162" t="s">
        <v>162</v>
      </c>
      <c r="AU1016" s="162" t="s">
        <v>82</v>
      </c>
      <c r="AV1016" s="14" t="s">
        <v>90</v>
      </c>
      <c r="AW1016" s="14" t="s">
        <v>30</v>
      </c>
      <c r="AX1016" s="14" t="s">
        <v>73</v>
      </c>
      <c r="AY1016" s="162" t="s">
        <v>155</v>
      </c>
    </row>
    <row r="1017" spans="2:65" s="13" customFormat="1" ht="10.199999999999999">
      <c r="B1017" s="154"/>
      <c r="D1017" s="148" t="s">
        <v>162</v>
      </c>
      <c r="E1017" s="155" t="s">
        <v>1</v>
      </c>
      <c r="F1017" s="156" t="s">
        <v>925</v>
      </c>
      <c r="H1017" s="157">
        <v>10.29</v>
      </c>
      <c r="I1017" s="158"/>
      <c r="L1017" s="154"/>
      <c r="M1017" s="159"/>
      <c r="T1017" s="160"/>
      <c r="AT1017" s="155" t="s">
        <v>162</v>
      </c>
      <c r="AU1017" s="155" t="s">
        <v>82</v>
      </c>
      <c r="AV1017" s="13" t="s">
        <v>82</v>
      </c>
      <c r="AW1017" s="13" t="s">
        <v>30</v>
      </c>
      <c r="AX1017" s="13" t="s">
        <v>73</v>
      </c>
      <c r="AY1017" s="155" t="s">
        <v>155</v>
      </c>
    </row>
    <row r="1018" spans="2:65" s="14" customFormat="1" ht="10.199999999999999">
      <c r="B1018" s="161"/>
      <c r="D1018" s="148" t="s">
        <v>162</v>
      </c>
      <c r="E1018" s="162" t="s">
        <v>1</v>
      </c>
      <c r="F1018" s="163" t="s">
        <v>165</v>
      </c>
      <c r="H1018" s="164">
        <v>10.29</v>
      </c>
      <c r="I1018" s="165"/>
      <c r="L1018" s="161"/>
      <c r="M1018" s="166"/>
      <c r="T1018" s="167"/>
      <c r="AT1018" s="162" t="s">
        <v>162</v>
      </c>
      <c r="AU1018" s="162" t="s">
        <v>82</v>
      </c>
      <c r="AV1018" s="14" t="s">
        <v>90</v>
      </c>
      <c r="AW1018" s="14" t="s">
        <v>30</v>
      </c>
      <c r="AX1018" s="14" t="s">
        <v>80</v>
      </c>
      <c r="AY1018" s="162" t="s">
        <v>155</v>
      </c>
    </row>
    <row r="1019" spans="2:65" s="1" customFormat="1" ht="44.25" customHeight="1">
      <c r="B1019" s="32"/>
      <c r="C1019" s="133" t="s">
        <v>556</v>
      </c>
      <c r="D1019" s="133" t="s">
        <v>158</v>
      </c>
      <c r="E1019" s="134" t="s">
        <v>926</v>
      </c>
      <c r="F1019" s="135" t="s">
        <v>927</v>
      </c>
      <c r="G1019" s="136" t="s">
        <v>213</v>
      </c>
      <c r="H1019" s="137">
        <v>202.816</v>
      </c>
      <c r="I1019" s="138"/>
      <c r="J1019" s="139">
        <f>ROUND(I1019*H1019,2)</f>
        <v>0</v>
      </c>
      <c r="K1019" s="140"/>
      <c r="L1019" s="32"/>
      <c r="M1019" s="141" t="s">
        <v>1</v>
      </c>
      <c r="N1019" s="142" t="s">
        <v>38</v>
      </c>
      <c r="P1019" s="143">
        <f>O1019*H1019</f>
        <v>0</v>
      </c>
      <c r="Q1019" s="143">
        <v>0</v>
      </c>
      <c r="R1019" s="143">
        <f>Q1019*H1019</f>
        <v>0</v>
      </c>
      <c r="S1019" s="143">
        <v>0</v>
      </c>
      <c r="T1019" s="144">
        <f>S1019*H1019</f>
        <v>0</v>
      </c>
      <c r="AR1019" s="145" t="s">
        <v>90</v>
      </c>
      <c r="AT1019" s="145" t="s">
        <v>158</v>
      </c>
      <c r="AU1019" s="145" t="s">
        <v>82</v>
      </c>
      <c r="AY1019" s="17" t="s">
        <v>155</v>
      </c>
      <c r="BE1019" s="146">
        <f>IF(N1019="základní",J1019,0)</f>
        <v>0</v>
      </c>
      <c r="BF1019" s="146">
        <f>IF(N1019="snížená",J1019,0)</f>
        <v>0</v>
      </c>
      <c r="BG1019" s="146">
        <f>IF(N1019="zákl. přenesená",J1019,0)</f>
        <v>0</v>
      </c>
      <c r="BH1019" s="146">
        <f>IF(N1019="sníž. přenesená",J1019,0)</f>
        <v>0</v>
      </c>
      <c r="BI1019" s="146">
        <f>IF(N1019="nulová",J1019,0)</f>
        <v>0</v>
      </c>
      <c r="BJ1019" s="17" t="s">
        <v>80</v>
      </c>
      <c r="BK1019" s="146">
        <f>ROUND(I1019*H1019,2)</f>
        <v>0</v>
      </c>
      <c r="BL1019" s="17" t="s">
        <v>90</v>
      </c>
      <c r="BM1019" s="145" t="s">
        <v>928</v>
      </c>
    </row>
    <row r="1020" spans="2:65" s="12" customFormat="1" ht="10.199999999999999">
      <c r="B1020" s="147"/>
      <c r="D1020" s="148" t="s">
        <v>162</v>
      </c>
      <c r="E1020" s="149" t="s">
        <v>1</v>
      </c>
      <c r="F1020" s="150" t="s">
        <v>245</v>
      </c>
      <c r="H1020" s="149" t="s">
        <v>1</v>
      </c>
      <c r="I1020" s="151"/>
      <c r="L1020" s="147"/>
      <c r="M1020" s="152"/>
      <c r="T1020" s="153"/>
      <c r="AT1020" s="149" t="s">
        <v>162</v>
      </c>
      <c r="AU1020" s="149" t="s">
        <v>82</v>
      </c>
      <c r="AV1020" s="12" t="s">
        <v>80</v>
      </c>
      <c r="AW1020" s="12" t="s">
        <v>30</v>
      </c>
      <c r="AX1020" s="12" t="s">
        <v>73</v>
      </c>
      <c r="AY1020" s="149" t="s">
        <v>155</v>
      </c>
    </row>
    <row r="1021" spans="2:65" s="12" customFormat="1" ht="10.199999999999999">
      <c r="B1021" s="147"/>
      <c r="D1021" s="148" t="s">
        <v>162</v>
      </c>
      <c r="E1021" s="149" t="s">
        <v>1</v>
      </c>
      <c r="F1021" s="150" t="s">
        <v>480</v>
      </c>
      <c r="H1021" s="149" t="s">
        <v>1</v>
      </c>
      <c r="I1021" s="151"/>
      <c r="L1021" s="147"/>
      <c r="M1021" s="152"/>
      <c r="T1021" s="153"/>
      <c r="AT1021" s="149" t="s">
        <v>162</v>
      </c>
      <c r="AU1021" s="149" t="s">
        <v>82</v>
      </c>
      <c r="AV1021" s="12" t="s">
        <v>80</v>
      </c>
      <c r="AW1021" s="12" t="s">
        <v>30</v>
      </c>
      <c r="AX1021" s="12" t="s">
        <v>73</v>
      </c>
      <c r="AY1021" s="149" t="s">
        <v>155</v>
      </c>
    </row>
    <row r="1022" spans="2:65" s="12" customFormat="1" ht="10.199999999999999">
      <c r="B1022" s="147"/>
      <c r="D1022" s="148" t="s">
        <v>162</v>
      </c>
      <c r="E1022" s="149" t="s">
        <v>1</v>
      </c>
      <c r="F1022" s="150" t="s">
        <v>246</v>
      </c>
      <c r="H1022" s="149" t="s">
        <v>1</v>
      </c>
      <c r="I1022" s="151"/>
      <c r="L1022" s="147"/>
      <c r="M1022" s="152"/>
      <c r="T1022" s="153"/>
      <c r="AT1022" s="149" t="s">
        <v>162</v>
      </c>
      <c r="AU1022" s="149" t="s">
        <v>82</v>
      </c>
      <c r="AV1022" s="12" t="s">
        <v>80</v>
      </c>
      <c r="AW1022" s="12" t="s">
        <v>30</v>
      </c>
      <c r="AX1022" s="12" t="s">
        <v>73</v>
      </c>
      <c r="AY1022" s="149" t="s">
        <v>155</v>
      </c>
    </row>
    <row r="1023" spans="2:65" s="12" customFormat="1" ht="10.199999999999999">
      <c r="B1023" s="147"/>
      <c r="D1023" s="148" t="s">
        <v>162</v>
      </c>
      <c r="E1023" s="149" t="s">
        <v>1</v>
      </c>
      <c r="F1023" s="150" t="s">
        <v>929</v>
      </c>
      <c r="H1023" s="149" t="s">
        <v>1</v>
      </c>
      <c r="I1023" s="151"/>
      <c r="L1023" s="147"/>
      <c r="M1023" s="152"/>
      <c r="T1023" s="153"/>
      <c r="AT1023" s="149" t="s">
        <v>162</v>
      </c>
      <c r="AU1023" s="149" t="s">
        <v>82</v>
      </c>
      <c r="AV1023" s="12" t="s">
        <v>80</v>
      </c>
      <c r="AW1023" s="12" t="s">
        <v>30</v>
      </c>
      <c r="AX1023" s="12" t="s">
        <v>73</v>
      </c>
      <c r="AY1023" s="149" t="s">
        <v>155</v>
      </c>
    </row>
    <row r="1024" spans="2:65" s="12" customFormat="1" ht="10.199999999999999">
      <c r="B1024" s="147"/>
      <c r="D1024" s="148" t="s">
        <v>162</v>
      </c>
      <c r="E1024" s="149" t="s">
        <v>1</v>
      </c>
      <c r="F1024" s="150" t="s">
        <v>435</v>
      </c>
      <c r="H1024" s="149" t="s">
        <v>1</v>
      </c>
      <c r="I1024" s="151"/>
      <c r="L1024" s="147"/>
      <c r="M1024" s="152"/>
      <c r="T1024" s="153"/>
      <c r="AT1024" s="149" t="s">
        <v>162</v>
      </c>
      <c r="AU1024" s="149" t="s">
        <v>82</v>
      </c>
      <c r="AV1024" s="12" t="s">
        <v>80</v>
      </c>
      <c r="AW1024" s="12" t="s">
        <v>30</v>
      </c>
      <c r="AX1024" s="12" t="s">
        <v>73</v>
      </c>
      <c r="AY1024" s="149" t="s">
        <v>155</v>
      </c>
    </row>
    <row r="1025" spans="2:51" s="12" customFormat="1" ht="10.199999999999999">
      <c r="B1025" s="147"/>
      <c r="D1025" s="148" t="s">
        <v>162</v>
      </c>
      <c r="E1025" s="149" t="s">
        <v>1</v>
      </c>
      <c r="F1025" s="150" t="s">
        <v>247</v>
      </c>
      <c r="H1025" s="149" t="s">
        <v>1</v>
      </c>
      <c r="I1025" s="151"/>
      <c r="L1025" s="147"/>
      <c r="M1025" s="152"/>
      <c r="T1025" s="153"/>
      <c r="AT1025" s="149" t="s">
        <v>162</v>
      </c>
      <c r="AU1025" s="149" t="s">
        <v>82</v>
      </c>
      <c r="AV1025" s="12" t="s">
        <v>80</v>
      </c>
      <c r="AW1025" s="12" t="s">
        <v>30</v>
      </c>
      <c r="AX1025" s="12" t="s">
        <v>73</v>
      </c>
      <c r="AY1025" s="149" t="s">
        <v>155</v>
      </c>
    </row>
    <row r="1026" spans="2:51" s="12" customFormat="1" ht="10.199999999999999">
      <c r="B1026" s="147"/>
      <c r="D1026" s="148" t="s">
        <v>162</v>
      </c>
      <c r="E1026" s="149" t="s">
        <v>1</v>
      </c>
      <c r="F1026" s="150" t="s">
        <v>930</v>
      </c>
      <c r="H1026" s="149" t="s">
        <v>1</v>
      </c>
      <c r="I1026" s="151"/>
      <c r="L1026" s="147"/>
      <c r="M1026" s="152"/>
      <c r="T1026" s="153"/>
      <c r="AT1026" s="149" t="s">
        <v>162</v>
      </c>
      <c r="AU1026" s="149" t="s">
        <v>82</v>
      </c>
      <c r="AV1026" s="12" t="s">
        <v>80</v>
      </c>
      <c r="AW1026" s="12" t="s">
        <v>30</v>
      </c>
      <c r="AX1026" s="12" t="s">
        <v>73</v>
      </c>
      <c r="AY1026" s="149" t="s">
        <v>155</v>
      </c>
    </row>
    <row r="1027" spans="2:51" s="12" customFormat="1" ht="10.199999999999999">
      <c r="B1027" s="147"/>
      <c r="D1027" s="148" t="s">
        <v>162</v>
      </c>
      <c r="E1027" s="149" t="s">
        <v>1</v>
      </c>
      <c r="F1027" s="150" t="s">
        <v>931</v>
      </c>
      <c r="H1027" s="149" t="s">
        <v>1</v>
      </c>
      <c r="I1027" s="151"/>
      <c r="L1027" s="147"/>
      <c r="M1027" s="152"/>
      <c r="T1027" s="153"/>
      <c r="AT1027" s="149" t="s">
        <v>162</v>
      </c>
      <c r="AU1027" s="149" t="s">
        <v>82</v>
      </c>
      <c r="AV1027" s="12" t="s">
        <v>80</v>
      </c>
      <c r="AW1027" s="12" t="s">
        <v>30</v>
      </c>
      <c r="AX1027" s="12" t="s">
        <v>73</v>
      </c>
      <c r="AY1027" s="149" t="s">
        <v>155</v>
      </c>
    </row>
    <row r="1028" spans="2:51" s="13" customFormat="1" ht="10.199999999999999">
      <c r="B1028" s="154"/>
      <c r="D1028" s="148" t="s">
        <v>162</v>
      </c>
      <c r="E1028" s="155" t="s">
        <v>1</v>
      </c>
      <c r="F1028" s="156" t="s">
        <v>932</v>
      </c>
      <c r="H1028" s="157">
        <v>15.18</v>
      </c>
      <c r="I1028" s="158"/>
      <c r="L1028" s="154"/>
      <c r="M1028" s="159"/>
      <c r="T1028" s="160"/>
      <c r="AT1028" s="155" t="s">
        <v>162</v>
      </c>
      <c r="AU1028" s="155" t="s">
        <v>82</v>
      </c>
      <c r="AV1028" s="13" t="s">
        <v>82</v>
      </c>
      <c r="AW1028" s="13" t="s">
        <v>30</v>
      </c>
      <c r="AX1028" s="13" t="s">
        <v>73</v>
      </c>
      <c r="AY1028" s="155" t="s">
        <v>155</v>
      </c>
    </row>
    <row r="1029" spans="2:51" s="13" customFormat="1" ht="10.199999999999999">
      <c r="B1029" s="154"/>
      <c r="D1029" s="148" t="s">
        <v>162</v>
      </c>
      <c r="E1029" s="155" t="s">
        <v>1</v>
      </c>
      <c r="F1029" s="156" t="s">
        <v>933</v>
      </c>
      <c r="H1029" s="157">
        <v>15.79</v>
      </c>
      <c r="I1029" s="158"/>
      <c r="L1029" s="154"/>
      <c r="M1029" s="159"/>
      <c r="T1029" s="160"/>
      <c r="AT1029" s="155" t="s">
        <v>162</v>
      </c>
      <c r="AU1029" s="155" t="s">
        <v>82</v>
      </c>
      <c r="AV1029" s="13" t="s">
        <v>82</v>
      </c>
      <c r="AW1029" s="13" t="s">
        <v>30</v>
      </c>
      <c r="AX1029" s="13" t="s">
        <v>73</v>
      </c>
      <c r="AY1029" s="155" t="s">
        <v>155</v>
      </c>
    </row>
    <row r="1030" spans="2:51" s="12" customFormat="1" ht="10.199999999999999">
      <c r="B1030" s="147"/>
      <c r="D1030" s="148" t="s">
        <v>162</v>
      </c>
      <c r="E1030" s="149" t="s">
        <v>1</v>
      </c>
      <c r="F1030" s="150" t="s">
        <v>934</v>
      </c>
      <c r="H1030" s="149" t="s">
        <v>1</v>
      </c>
      <c r="I1030" s="151"/>
      <c r="L1030" s="147"/>
      <c r="M1030" s="152"/>
      <c r="T1030" s="153"/>
      <c r="AT1030" s="149" t="s">
        <v>162</v>
      </c>
      <c r="AU1030" s="149" t="s">
        <v>82</v>
      </c>
      <c r="AV1030" s="12" t="s">
        <v>80</v>
      </c>
      <c r="AW1030" s="12" t="s">
        <v>30</v>
      </c>
      <c r="AX1030" s="12" t="s">
        <v>73</v>
      </c>
      <c r="AY1030" s="149" t="s">
        <v>155</v>
      </c>
    </row>
    <row r="1031" spans="2:51" s="13" customFormat="1" ht="10.199999999999999">
      <c r="B1031" s="154"/>
      <c r="D1031" s="148" t="s">
        <v>162</v>
      </c>
      <c r="E1031" s="155" t="s">
        <v>1</v>
      </c>
      <c r="F1031" s="156" t="s">
        <v>935</v>
      </c>
      <c r="H1031" s="157">
        <v>4.32</v>
      </c>
      <c r="I1031" s="158"/>
      <c r="L1031" s="154"/>
      <c r="M1031" s="159"/>
      <c r="T1031" s="160"/>
      <c r="AT1031" s="155" t="s">
        <v>162</v>
      </c>
      <c r="AU1031" s="155" t="s">
        <v>82</v>
      </c>
      <c r="AV1031" s="13" t="s">
        <v>82</v>
      </c>
      <c r="AW1031" s="13" t="s">
        <v>30</v>
      </c>
      <c r="AX1031" s="13" t="s">
        <v>73</v>
      </c>
      <c r="AY1031" s="155" t="s">
        <v>155</v>
      </c>
    </row>
    <row r="1032" spans="2:51" s="12" customFormat="1" ht="10.199999999999999">
      <c r="B1032" s="147"/>
      <c r="D1032" s="148" t="s">
        <v>162</v>
      </c>
      <c r="E1032" s="149" t="s">
        <v>1</v>
      </c>
      <c r="F1032" s="150" t="s">
        <v>936</v>
      </c>
      <c r="H1032" s="149" t="s">
        <v>1</v>
      </c>
      <c r="I1032" s="151"/>
      <c r="L1032" s="147"/>
      <c r="M1032" s="152"/>
      <c r="T1032" s="153"/>
      <c r="AT1032" s="149" t="s">
        <v>162</v>
      </c>
      <c r="AU1032" s="149" t="s">
        <v>82</v>
      </c>
      <c r="AV1032" s="12" t="s">
        <v>80</v>
      </c>
      <c r="AW1032" s="12" t="s">
        <v>30</v>
      </c>
      <c r="AX1032" s="12" t="s">
        <v>73</v>
      </c>
      <c r="AY1032" s="149" t="s">
        <v>155</v>
      </c>
    </row>
    <row r="1033" spans="2:51" s="13" customFormat="1" ht="10.199999999999999">
      <c r="B1033" s="154"/>
      <c r="D1033" s="148" t="s">
        <v>162</v>
      </c>
      <c r="E1033" s="155" t="s">
        <v>1</v>
      </c>
      <c r="F1033" s="156" t="s">
        <v>937</v>
      </c>
      <c r="H1033" s="157">
        <v>60.725000000000001</v>
      </c>
      <c r="I1033" s="158"/>
      <c r="L1033" s="154"/>
      <c r="M1033" s="159"/>
      <c r="T1033" s="160"/>
      <c r="AT1033" s="155" t="s">
        <v>162</v>
      </c>
      <c r="AU1033" s="155" t="s">
        <v>82</v>
      </c>
      <c r="AV1033" s="13" t="s">
        <v>82</v>
      </c>
      <c r="AW1033" s="13" t="s">
        <v>30</v>
      </c>
      <c r="AX1033" s="13" t="s">
        <v>73</v>
      </c>
      <c r="AY1033" s="155" t="s">
        <v>155</v>
      </c>
    </row>
    <row r="1034" spans="2:51" s="12" customFormat="1" ht="10.199999999999999">
      <c r="B1034" s="147"/>
      <c r="D1034" s="148" t="s">
        <v>162</v>
      </c>
      <c r="E1034" s="149" t="s">
        <v>1</v>
      </c>
      <c r="F1034" s="150" t="s">
        <v>938</v>
      </c>
      <c r="H1034" s="149" t="s">
        <v>1</v>
      </c>
      <c r="I1034" s="151"/>
      <c r="L1034" s="147"/>
      <c r="M1034" s="152"/>
      <c r="T1034" s="153"/>
      <c r="AT1034" s="149" t="s">
        <v>162</v>
      </c>
      <c r="AU1034" s="149" t="s">
        <v>82</v>
      </c>
      <c r="AV1034" s="12" t="s">
        <v>80</v>
      </c>
      <c r="AW1034" s="12" t="s">
        <v>30</v>
      </c>
      <c r="AX1034" s="12" t="s">
        <v>73</v>
      </c>
      <c r="AY1034" s="149" t="s">
        <v>155</v>
      </c>
    </row>
    <row r="1035" spans="2:51" s="13" customFormat="1" ht="10.199999999999999">
      <c r="B1035" s="154"/>
      <c r="D1035" s="148" t="s">
        <v>162</v>
      </c>
      <c r="E1035" s="155" t="s">
        <v>1</v>
      </c>
      <c r="F1035" s="156" t="s">
        <v>939</v>
      </c>
      <c r="H1035" s="157">
        <v>2.9140000000000001</v>
      </c>
      <c r="I1035" s="158"/>
      <c r="L1035" s="154"/>
      <c r="M1035" s="159"/>
      <c r="T1035" s="160"/>
      <c r="AT1035" s="155" t="s">
        <v>162</v>
      </c>
      <c r="AU1035" s="155" t="s">
        <v>82</v>
      </c>
      <c r="AV1035" s="13" t="s">
        <v>82</v>
      </c>
      <c r="AW1035" s="13" t="s">
        <v>30</v>
      </c>
      <c r="AX1035" s="13" t="s">
        <v>73</v>
      </c>
      <c r="AY1035" s="155" t="s">
        <v>155</v>
      </c>
    </row>
    <row r="1036" spans="2:51" s="13" customFormat="1" ht="10.199999999999999">
      <c r="B1036" s="154"/>
      <c r="D1036" s="148" t="s">
        <v>162</v>
      </c>
      <c r="E1036" s="155" t="s">
        <v>1</v>
      </c>
      <c r="F1036" s="156" t="s">
        <v>940</v>
      </c>
      <c r="H1036" s="157">
        <v>0.56000000000000005</v>
      </c>
      <c r="I1036" s="158"/>
      <c r="L1036" s="154"/>
      <c r="M1036" s="159"/>
      <c r="T1036" s="160"/>
      <c r="AT1036" s="155" t="s">
        <v>162</v>
      </c>
      <c r="AU1036" s="155" t="s">
        <v>82</v>
      </c>
      <c r="AV1036" s="13" t="s">
        <v>82</v>
      </c>
      <c r="AW1036" s="13" t="s">
        <v>30</v>
      </c>
      <c r="AX1036" s="13" t="s">
        <v>73</v>
      </c>
      <c r="AY1036" s="155" t="s">
        <v>155</v>
      </c>
    </row>
    <row r="1037" spans="2:51" s="12" customFormat="1" ht="10.199999999999999">
      <c r="B1037" s="147"/>
      <c r="D1037" s="148" t="s">
        <v>162</v>
      </c>
      <c r="E1037" s="149" t="s">
        <v>1</v>
      </c>
      <c r="F1037" s="150" t="s">
        <v>941</v>
      </c>
      <c r="H1037" s="149" t="s">
        <v>1</v>
      </c>
      <c r="I1037" s="151"/>
      <c r="L1037" s="147"/>
      <c r="M1037" s="152"/>
      <c r="T1037" s="153"/>
      <c r="AT1037" s="149" t="s">
        <v>162</v>
      </c>
      <c r="AU1037" s="149" t="s">
        <v>82</v>
      </c>
      <c r="AV1037" s="12" t="s">
        <v>80</v>
      </c>
      <c r="AW1037" s="12" t="s">
        <v>30</v>
      </c>
      <c r="AX1037" s="12" t="s">
        <v>73</v>
      </c>
      <c r="AY1037" s="149" t="s">
        <v>155</v>
      </c>
    </row>
    <row r="1038" spans="2:51" s="13" customFormat="1" ht="10.199999999999999">
      <c r="B1038" s="154"/>
      <c r="D1038" s="148" t="s">
        <v>162</v>
      </c>
      <c r="E1038" s="155" t="s">
        <v>1</v>
      </c>
      <c r="F1038" s="156" t="s">
        <v>942</v>
      </c>
      <c r="H1038" s="157">
        <v>69.176000000000002</v>
      </c>
      <c r="I1038" s="158"/>
      <c r="L1038" s="154"/>
      <c r="M1038" s="159"/>
      <c r="T1038" s="160"/>
      <c r="AT1038" s="155" t="s">
        <v>162</v>
      </c>
      <c r="AU1038" s="155" t="s">
        <v>82</v>
      </c>
      <c r="AV1038" s="13" t="s">
        <v>82</v>
      </c>
      <c r="AW1038" s="13" t="s">
        <v>30</v>
      </c>
      <c r="AX1038" s="13" t="s">
        <v>73</v>
      </c>
      <c r="AY1038" s="155" t="s">
        <v>155</v>
      </c>
    </row>
    <row r="1039" spans="2:51" s="13" customFormat="1" ht="10.199999999999999">
      <c r="B1039" s="154"/>
      <c r="D1039" s="148" t="s">
        <v>162</v>
      </c>
      <c r="E1039" s="155" t="s">
        <v>1</v>
      </c>
      <c r="F1039" s="156" t="s">
        <v>940</v>
      </c>
      <c r="H1039" s="157">
        <v>0.56000000000000005</v>
      </c>
      <c r="I1039" s="158"/>
      <c r="L1039" s="154"/>
      <c r="M1039" s="159"/>
      <c r="T1039" s="160"/>
      <c r="AT1039" s="155" t="s">
        <v>162</v>
      </c>
      <c r="AU1039" s="155" t="s">
        <v>82</v>
      </c>
      <c r="AV1039" s="13" t="s">
        <v>82</v>
      </c>
      <c r="AW1039" s="13" t="s">
        <v>30</v>
      </c>
      <c r="AX1039" s="13" t="s">
        <v>73</v>
      </c>
      <c r="AY1039" s="155" t="s">
        <v>155</v>
      </c>
    </row>
    <row r="1040" spans="2:51" s="12" customFormat="1" ht="10.199999999999999">
      <c r="B1040" s="147"/>
      <c r="D1040" s="148" t="s">
        <v>162</v>
      </c>
      <c r="E1040" s="149" t="s">
        <v>1</v>
      </c>
      <c r="F1040" s="150" t="s">
        <v>943</v>
      </c>
      <c r="H1040" s="149" t="s">
        <v>1</v>
      </c>
      <c r="I1040" s="151"/>
      <c r="L1040" s="147"/>
      <c r="M1040" s="152"/>
      <c r="T1040" s="153"/>
      <c r="AT1040" s="149" t="s">
        <v>162</v>
      </c>
      <c r="AU1040" s="149" t="s">
        <v>82</v>
      </c>
      <c r="AV1040" s="12" t="s">
        <v>80</v>
      </c>
      <c r="AW1040" s="12" t="s">
        <v>30</v>
      </c>
      <c r="AX1040" s="12" t="s">
        <v>73</v>
      </c>
      <c r="AY1040" s="149" t="s">
        <v>155</v>
      </c>
    </row>
    <row r="1041" spans="2:65" s="13" customFormat="1" ht="10.199999999999999">
      <c r="B1041" s="154"/>
      <c r="D1041" s="148" t="s">
        <v>162</v>
      </c>
      <c r="E1041" s="155" t="s">
        <v>1</v>
      </c>
      <c r="F1041" s="156" t="s">
        <v>944</v>
      </c>
      <c r="H1041" s="157">
        <v>2.96</v>
      </c>
      <c r="I1041" s="158"/>
      <c r="L1041" s="154"/>
      <c r="M1041" s="159"/>
      <c r="T1041" s="160"/>
      <c r="AT1041" s="155" t="s">
        <v>162</v>
      </c>
      <c r="AU1041" s="155" t="s">
        <v>82</v>
      </c>
      <c r="AV1041" s="13" t="s">
        <v>82</v>
      </c>
      <c r="AW1041" s="13" t="s">
        <v>30</v>
      </c>
      <c r="AX1041" s="13" t="s">
        <v>73</v>
      </c>
      <c r="AY1041" s="155" t="s">
        <v>155</v>
      </c>
    </row>
    <row r="1042" spans="2:65" s="15" customFormat="1" ht="10.199999999999999">
      <c r="B1042" s="168"/>
      <c r="D1042" s="148" t="s">
        <v>162</v>
      </c>
      <c r="E1042" s="169" t="s">
        <v>1</v>
      </c>
      <c r="F1042" s="170" t="s">
        <v>170</v>
      </c>
      <c r="H1042" s="171">
        <v>172.18500000000003</v>
      </c>
      <c r="I1042" s="172"/>
      <c r="L1042" s="168"/>
      <c r="M1042" s="173"/>
      <c r="T1042" s="174"/>
      <c r="AT1042" s="169" t="s">
        <v>162</v>
      </c>
      <c r="AU1042" s="169" t="s">
        <v>82</v>
      </c>
      <c r="AV1042" s="15" t="s">
        <v>87</v>
      </c>
      <c r="AW1042" s="15" t="s">
        <v>30</v>
      </c>
      <c r="AX1042" s="15" t="s">
        <v>73</v>
      </c>
      <c r="AY1042" s="169" t="s">
        <v>155</v>
      </c>
    </row>
    <row r="1043" spans="2:65" s="12" customFormat="1" ht="10.199999999999999">
      <c r="B1043" s="147"/>
      <c r="D1043" s="148" t="s">
        <v>162</v>
      </c>
      <c r="E1043" s="149" t="s">
        <v>1</v>
      </c>
      <c r="F1043" s="150" t="s">
        <v>945</v>
      </c>
      <c r="H1043" s="149" t="s">
        <v>1</v>
      </c>
      <c r="I1043" s="151"/>
      <c r="L1043" s="147"/>
      <c r="M1043" s="152"/>
      <c r="T1043" s="153"/>
      <c r="AT1043" s="149" t="s">
        <v>162</v>
      </c>
      <c r="AU1043" s="149" t="s">
        <v>82</v>
      </c>
      <c r="AV1043" s="12" t="s">
        <v>80</v>
      </c>
      <c r="AW1043" s="12" t="s">
        <v>30</v>
      </c>
      <c r="AX1043" s="12" t="s">
        <v>73</v>
      </c>
      <c r="AY1043" s="149" t="s">
        <v>155</v>
      </c>
    </row>
    <row r="1044" spans="2:65" s="13" customFormat="1" ht="10.199999999999999">
      <c r="B1044" s="154"/>
      <c r="D1044" s="148" t="s">
        <v>162</v>
      </c>
      <c r="E1044" s="155" t="s">
        <v>1</v>
      </c>
      <c r="F1044" s="156" t="s">
        <v>946</v>
      </c>
      <c r="H1044" s="157">
        <v>9.1140000000000008</v>
      </c>
      <c r="I1044" s="158"/>
      <c r="L1044" s="154"/>
      <c r="M1044" s="159"/>
      <c r="T1044" s="160"/>
      <c r="AT1044" s="155" t="s">
        <v>162</v>
      </c>
      <c r="AU1044" s="155" t="s">
        <v>82</v>
      </c>
      <c r="AV1044" s="13" t="s">
        <v>82</v>
      </c>
      <c r="AW1044" s="13" t="s">
        <v>30</v>
      </c>
      <c r="AX1044" s="13" t="s">
        <v>73</v>
      </c>
      <c r="AY1044" s="155" t="s">
        <v>155</v>
      </c>
    </row>
    <row r="1045" spans="2:65" s="13" customFormat="1" ht="10.199999999999999">
      <c r="B1045" s="154"/>
      <c r="D1045" s="148" t="s">
        <v>162</v>
      </c>
      <c r="E1045" s="155" t="s">
        <v>1</v>
      </c>
      <c r="F1045" s="156" t="s">
        <v>947</v>
      </c>
      <c r="H1045" s="157">
        <v>1.0629999999999999</v>
      </c>
      <c r="I1045" s="158"/>
      <c r="L1045" s="154"/>
      <c r="M1045" s="159"/>
      <c r="T1045" s="160"/>
      <c r="AT1045" s="155" t="s">
        <v>162</v>
      </c>
      <c r="AU1045" s="155" t="s">
        <v>82</v>
      </c>
      <c r="AV1045" s="13" t="s">
        <v>82</v>
      </c>
      <c r="AW1045" s="13" t="s">
        <v>30</v>
      </c>
      <c r="AX1045" s="13" t="s">
        <v>73</v>
      </c>
      <c r="AY1045" s="155" t="s">
        <v>155</v>
      </c>
    </row>
    <row r="1046" spans="2:65" s="13" customFormat="1" ht="10.199999999999999">
      <c r="B1046" s="154"/>
      <c r="D1046" s="148" t="s">
        <v>162</v>
      </c>
      <c r="E1046" s="155" t="s">
        <v>1</v>
      </c>
      <c r="F1046" s="156" t="s">
        <v>948</v>
      </c>
      <c r="H1046" s="157">
        <v>4.6079999999999997</v>
      </c>
      <c r="I1046" s="158"/>
      <c r="L1046" s="154"/>
      <c r="M1046" s="159"/>
      <c r="T1046" s="160"/>
      <c r="AT1046" s="155" t="s">
        <v>162</v>
      </c>
      <c r="AU1046" s="155" t="s">
        <v>82</v>
      </c>
      <c r="AV1046" s="13" t="s">
        <v>82</v>
      </c>
      <c r="AW1046" s="13" t="s">
        <v>30</v>
      </c>
      <c r="AX1046" s="13" t="s">
        <v>73</v>
      </c>
      <c r="AY1046" s="155" t="s">
        <v>155</v>
      </c>
    </row>
    <row r="1047" spans="2:65" s="13" customFormat="1" ht="10.199999999999999">
      <c r="B1047" s="154"/>
      <c r="D1047" s="148" t="s">
        <v>162</v>
      </c>
      <c r="E1047" s="155" t="s">
        <v>1</v>
      </c>
      <c r="F1047" s="156" t="s">
        <v>949</v>
      </c>
      <c r="H1047" s="157">
        <v>9.8680000000000003</v>
      </c>
      <c r="I1047" s="158"/>
      <c r="L1047" s="154"/>
      <c r="M1047" s="159"/>
      <c r="T1047" s="160"/>
      <c r="AT1047" s="155" t="s">
        <v>162</v>
      </c>
      <c r="AU1047" s="155" t="s">
        <v>82</v>
      </c>
      <c r="AV1047" s="13" t="s">
        <v>82</v>
      </c>
      <c r="AW1047" s="13" t="s">
        <v>30</v>
      </c>
      <c r="AX1047" s="13" t="s">
        <v>73</v>
      </c>
      <c r="AY1047" s="155" t="s">
        <v>155</v>
      </c>
    </row>
    <row r="1048" spans="2:65" s="13" customFormat="1" ht="10.199999999999999">
      <c r="B1048" s="154"/>
      <c r="D1048" s="148" t="s">
        <v>162</v>
      </c>
      <c r="E1048" s="155" t="s">
        <v>1</v>
      </c>
      <c r="F1048" s="156" t="s">
        <v>950</v>
      </c>
      <c r="H1048" s="157">
        <v>5.9779999999999998</v>
      </c>
      <c r="I1048" s="158"/>
      <c r="L1048" s="154"/>
      <c r="M1048" s="159"/>
      <c r="T1048" s="160"/>
      <c r="AT1048" s="155" t="s">
        <v>162</v>
      </c>
      <c r="AU1048" s="155" t="s">
        <v>82</v>
      </c>
      <c r="AV1048" s="13" t="s">
        <v>82</v>
      </c>
      <c r="AW1048" s="13" t="s">
        <v>30</v>
      </c>
      <c r="AX1048" s="13" t="s">
        <v>73</v>
      </c>
      <c r="AY1048" s="155" t="s">
        <v>155</v>
      </c>
    </row>
    <row r="1049" spans="2:65" s="15" customFormat="1" ht="10.199999999999999">
      <c r="B1049" s="168"/>
      <c r="D1049" s="148" t="s">
        <v>162</v>
      </c>
      <c r="E1049" s="169" t="s">
        <v>1</v>
      </c>
      <c r="F1049" s="170" t="s">
        <v>170</v>
      </c>
      <c r="H1049" s="171">
        <v>30.631</v>
      </c>
      <c r="I1049" s="172"/>
      <c r="L1049" s="168"/>
      <c r="M1049" s="173"/>
      <c r="T1049" s="174"/>
      <c r="AT1049" s="169" t="s">
        <v>162</v>
      </c>
      <c r="AU1049" s="169" t="s">
        <v>82</v>
      </c>
      <c r="AV1049" s="15" t="s">
        <v>87</v>
      </c>
      <c r="AW1049" s="15" t="s">
        <v>30</v>
      </c>
      <c r="AX1049" s="15" t="s">
        <v>73</v>
      </c>
      <c r="AY1049" s="169" t="s">
        <v>155</v>
      </c>
    </row>
    <row r="1050" spans="2:65" s="14" customFormat="1" ht="10.199999999999999">
      <c r="B1050" s="161"/>
      <c r="D1050" s="148" t="s">
        <v>162</v>
      </c>
      <c r="E1050" s="162" t="s">
        <v>1</v>
      </c>
      <c r="F1050" s="163" t="s">
        <v>165</v>
      </c>
      <c r="H1050" s="164">
        <v>202.81600000000003</v>
      </c>
      <c r="I1050" s="165"/>
      <c r="L1050" s="161"/>
      <c r="M1050" s="166"/>
      <c r="T1050" s="167"/>
      <c r="AT1050" s="162" t="s">
        <v>162</v>
      </c>
      <c r="AU1050" s="162" t="s">
        <v>82</v>
      </c>
      <c r="AV1050" s="14" t="s">
        <v>90</v>
      </c>
      <c r="AW1050" s="14" t="s">
        <v>30</v>
      </c>
      <c r="AX1050" s="14" t="s">
        <v>80</v>
      </c>
      <c r="AY1050" s="162" t="s">
        <v>155</v>
      </c>
    </row>
    <row r="1051" spans="2:65" s="1" customFormat="1" ht="49.05" customHeight="1">
      <c r="B1051" s="32"/>
      <c r="C1051" s="133" t="s">
        <v>951</v>
      </c>
      <c r="D1051" s="133" t="s">
        <v>158</v>
      </c>
      <c r="E1051" s="134" t="s">
        <v>952</v>
      </c>
      <c r="F1051" s="135" t="s">
        <v>953</v>
      </c>
      <c r="G1051" s="136" t="s">
        <v>213</v>
      </c>
      <c r="H1051" s="137">
        <v>304.42399999999998</v>
      </c>
      <c r="I1051" s="138"/>
      <c r="J1051" s="139">
        <f>ROUND(I1051*H1051,2)</f>
        <v>0</v>
      </c>
      <c r="K1051" s="140"/>
      <c r="L1051" s="32"/>
      <c r="M1051" s="141" t="s">
        <v>1</v>
      </c>
      <c r="N1051" s="142" t="s">
        <v>38</v>
      </c>
      <c r="P1051" s="143">
        <f>O1051*H1051</f>
        <v>0</v>
      </c>
      <c r="Q1051" s="143">
        <v>0</v>
      </c>
      <c r="R1051" s="143">
        <f>Q1051*H1051</f>
        <v>0</v>
      </c>
      <c r="S1051" s="143">
        <v>0</v>
      </c>
      <c r="T1051" s="144">
        <f>S1051*H1051</f>
        <v>0</v>
      </c>
      <c r="AR1051" s="145" t="s">
        <v>90</v>
      </c>
      <c r="AT1051" s="145" t="s">
        <v>158</v>
      </c>
      <c r="AU1051" s="145" t="s">
        <v>82</v>
      </c>
      <c r="AY1051" s="17" t="s">
        <v>155</v>
      </c>
      <c r="BE1051" s="146">
        <f>IF(N1051="základní",J1051,0)</f>
        <v>0</v>
      </c>
      <c r="BF1051" s="146">
        <f>IF(N1051="snížená",J1051,0)</f>
        <v>0</v>
      </c>
      <c r="BG1051" s="146">
        <f>IF(N1051="zákl. přenesená",J1051,0)</f>
        <v>0</v>
      </c>
      <c r="BH1051" s="146">
        <f>IF(N1051="sníž. přenesená",J1051,0)</f>
        <v>0</v>
      </c>
      <c r="BI1051" s="146">
        <f>IF(N1051="nulová",J1051,0)</f>
        <v>0</v>
      </c>
      <c r="BJ1051" s="17" t="s">
        <v>80</v>
      </c>
      <c r="BK1051" s="146">
        <f>ROUND(I1051*H1051,2)</f>
        <v>0</v>
      </c>
      <c r="BL1051" s="17" t="s">
        <v>90</v>
      </c>
      <c r="BM1051" s="145" t="s">
        <v>954</v>
      </c>
    </row>
    <row r="1052" spans="2:65" s="13" customFormat="1" ht="10.199999999999999">
      <c r="B1052" s="154"/>
      <c r="D1052" s="148" t="s">
        <v>162</v>
      </c>
      <c r="E1052" s="155" t="s">
        <v>1</v>
      </c>
      <c r="F1052" s="156" t="s">
        <v>955</v>
      </c>
      <c r="H1052" s="157">
        <v>304.42399999999998</v>
      </c>
      <c r="I1052" s="158"/>
      <c r="L1052" s="154"/>
      <c r="M1052" s="159"/>
      <c r="T1052" s="160"/>
      <c r="AT1052" s="155" t="s">
        <v>162</v>
      </c>
      <c r="AU1052" s="155" t="s">
        <v>82</v>
      </c>
      <c r="AV1052" s="13" t="s">
        <v>82</v>
      </c>
      <c r="AW1052" s="13" t="s">
        <v>30</v>
      </c>
      <c r="AX1052" s="13" t="s">
        <v>73</v>
      </c>
      <c r="AY1052" s="155" t="s">
        <v>155</v>
      </c>
    </row>
    <row r="1053" spans="2:65" s="14" customFormat="1" ht="10.199999999999999">
      <c r="B1053" s="161"/>
      <c r="D1053" s="148" t="s">
        <v>162</v>
      </c>
      <c r="E1053" s="162" t="s">
        <v>1</v>
      </c>
      <c r="F1053" s="163" t="s">
        <v>165</v>
      </c>
      <c r="H1053" s="164">
        <v>304.42399999999998</v>
      </c>
      <c r="I1053" s="165"/>
      <c r="L1053" s="161"/>
      <c r="M1053" s="166"/>
      <c r="T1053" s="167"/>
      <c r="AT1053" s="162" t="s">
        <v>162</v>
      </c>
      <c r="AU1053" s="162" t="s">
        <v>82</v>
      </c>
      <c r="AV1053" s="14" t="s">
        <v>90</v>
      </c>
      <c r="AW1053" s="14" t="s">
        <v>30</v>
      </c>
      <c r="AX1053" s="14" t="s">
        <v>80</v>
      </c>
      <c r="AY1053" s="162" t="s">
        <v>155</v>
      </c>
    </row>
    <row r="1054" spans="2:65" s="1" customFormat="1" ht="24.15" customHeight="1">
      <c r="B1054" s="32"/>
      <c r="C1054" s="133" t="s">
        <v>563</v>
      </c>
      <c r="D1054" s="133" t="s">
        <v>158</v>
      </c>
      <c r="E1054" s="134" t="s">
        <v>956</v>
      </c>
      <c r="F1054" s="135" t="s">
        <v>957</v>
      </c>
      <c r="G1054" s="136" t="s">
        <v>213</v>
      </c>
      <c r="H1054" s="137">
        <v>111.889</v>
      </c>
      <c r="I1054" s="138"/>
      <c r="J1054" s="139">
        <f>ROUND(I1054*H1054,2)</f>
        <v>0</v>
      </c>
      <c r="K1054" s="140"/>
      <c r="L1054" s="32"/>
      <c r="M1054" s="141" t="s">
        <v>1</v>
      </c>
      <c r="N1054" s="142" t="s">
        <v>38</v>
      </c>
      <c r="P1054" s="143">
        <f>O1054*H1054</f>
        <v>0</v>
      </c>
      <c r="Q1054" s="143">
        <v>0</v>
      </c>
      <c r="R1054" s="143">
        <f>Q1054*H1054</f>
        <v>0</v>
      </c>
      <c r="S1054" s="143">
        <v>0</v>
      </c>
      <c r="T1054" s="144">
        <f>S1054*H1054</f>
        <v>0</v>
      </c>
      <c r="AR1054" s="145" t="s">
        <v>90</v>
      </c>
      <c r="AT1054" s="145" t="s">
        <v>158</v>
      </c>
      <c r="AU1054" s="145" t="s">
        <v>82</v>
      </c>
      <c r="AY1054" s="17" t="s">
        <v>155</v>
      </c>
      <c r="BE1054" s="146">
        <f>IF(N1054="základní",J1054,0)</f>
        <v>0</v>
      </c>
      <c r="BF1054" s="146">
        <f>IF(N1054="snížená",J1054,0)</f>
        <v>0</v>
      </c>
      <c r="BG1054" s="146">
        <f>IF(N1054="zákl. přenesená",J1054,0)</f>
        <v>0</v>
      </c>
      <c r="BH1054" s="146">
        <f>IF(N1054="sníž. přenesená",J1054,0)</f>
        <v>0</v>
      </c>
      <c r="BI1054" s="146">
        <f>IF(N1054="nulová",J1054,0)</f>
        <v>0</v>
      </c>
      <c r="BJ1054" s="17" t="s">
        <v>80</v>
      </c>
      <c r="BK1054" s="146">
        <f>ROUND(I1054*H1054,2)</f>
        <v>0</v>
      </c>
      <c r="BL1054" s="17" t="s">
        <v>90</v>
      </c>
      <c r="BM1054" s="145" t="s">
        <v>958</v>
      </c>
    </row>
    <row r="1055" spans="2:65" s="12" customFormat="1" ht="10.199999999999999">
      <c r="B1055" s="147"/>
      <c r="D1055" s="148" t="s">
        <v>162</v>
      </c>
      <c r="E1055" s="149" t="s">
        <v>1</v>
      </c>
      <c r="F1055" s="150" t="s">
        <v>245</v>
      </c>
      <c r="H1055" s="149" t="s">
        <v>1</v>
      </c>
      <c r="I1055" s="151"/>
      <c r="L1055" s="147"/>
      <c r="M1055" s="152"/>
      <c r="T1055" s="153"/>
      <c r="AT1055" s="149" t="s">
        <v>162</v>
      </c>
      <c r="AU1055" s="149" t="s">
        <v>82</v>
      </c>
      <c r="AV1055" s="12" t="s">
        <v>80</v>
      </c>
      <c r="AW1055" s="12" t="s">
        <v>30</v>
      </c>
      <c r="AX1055" s="12" t="s">
        <v>73</v>
      </c>
      <c r="AY1055" s="149" t="s">
        <v>155</v>
      </c>
    </row>
    <row r="1056" spans="2:65" s="12" customFormat="1" ht="10.199999999999999">
      <c r="B1056" s="147"/>
      <c r="D1056" s="148" t="s">
        <v>162</v>
      </c>
      <c r="E1056" s="149" t="s">
        <v>1</v>
      </c>
      <c r="F1056" s="150" t="s">
        <v>480</v>
      </c>
      <c r="H1056" s="149" t="s">
        <v>1</v>
      </c>
      <c r="I1056" s="151"/>
      <c r="L1056" s="147"/>
      <c r="M1056" s="152"/>
      <c r="T1056" s="153"/>
      <c r="AT1056" s="149" t="s">
        <v>162</v>
      </c>
      <c r="AU1056" s="149" t="s">
        <v>82</v>
      </c>
      <c r="AV1056" s="12" t="s">
        <v>80</v>
      </c>
      <c r="AW1056" s="12" t="s">
        <v>30</v>
      </c>
      <c r="AX1056" s="12" t="s">
        <v>73</v>
      </c>
      <c r="AY1056" s="149" t="s">
        <v>155</v>
      </c>
    </row>
    <row r="1057" spans="2:51" s="12" customFormat="1" ht="10.199999999999999">
      <c r="B1057" s="147"/>
      <c r="D1057" s="148" t="s">
        <v>162</v>
      </c>
      <c r="E1057" s="149" t="s">
        <v>1</v>
      </c>
      <c r="F1057" s="150" t="s">
        <v>246</v>
      </c>
      <c r="H1057" s="149" t="s">
        <v>1</v>
      </c>
      <c r="I1057" s="151"/>
      <c r="L1057" s="147"/>
      <c r="M1057" s="152"/>
      <c r="T1057" s="153"/>
      <c r="AT1057" s="149" t="s">
        <v>162</v>
      </c>
      <c r="AU1057" s="149" t="s">
        <v>82</v>
      </c>
      <c r="AV1057" s="12" t="s">
        <v>80</v>
      </c>
      <c r="AW1057" s="12" t="s">
        <v>30</v>
      </c>
      <c r="AX1057" s="12" t="s">
        <v>73</v>
      </c>
      <c r="AY1057" s="149" t="s">
        <v>155</v>
      </c>
    </row>
    <row r="1058" spans="2:51" s="12" customFormat="1" ht="10.199999999999999">
      <c r="B1058" s="147"/>
      <c r="D1058" s="148" t="s">
        <v>162</v>
      </c>
      <c r="E1058" s="149" t="s">
        <v>1</v>
      </c>
      <c r="F1058" s="150" t="s">
        <v>929</v>
      </c>
      <c r="H1058" s="149" t="s">
        <v>1</v>
      </c>
      <c r="I1058" s="151"/>
      <c r="L1058" s="147"/>
      <c r="M1058" s="152"/>
      <c r="T1058" s="153"/>
      <c r="AT1058" s="149" t="s">
        <v>162</v>
      </c>
      <c r="AU1058" s="149" t="s">
        <v>82</v>
      </c>
      <c r="AV1058" s="12" t="s">
        <v>80</v>
      </c>
      <c r="AW1058" s="12" t="s">
        <v>30</v>
      </c>
      <c r="AX1058" s="12" t="s">
        <v>73</v>
      </c>
      <c r="AY1058" s="149" t="s">
        <v>155</v>
      </c>
    </row>
    <row r="1059" spans="2:51" s="12" customFormat="1" ht="10.199999999999999">
      <c r="B1059" s="147"/>
      <c r="D1059" s="148" t="s">
        <v>162</v>
      </c>
      <c r="E1059" s="149" t="s">
        <v>1</v>
      </c>
      <c r="F1059" s="150" t="s">
        <v>247</v>
      </c>
      <c r="H1059" s="149" t="s">
        <v>1</v>
      </c>
      <c r="I1059" s="151"/>
      <c r="L1059" s="147"/>
      <c r="M1059" s="152"/>
      <c r="T1059" s="153"/>
      <c r="AT1059" s="149" t="s">
        <v>162</v>
      </c>
      <c r="AU1059" s="149" t="s">
        <v>82</v>
      </c>
      <c r="AV1059" s="12" t="s">
        <v>80</v>
      </c>
      <c r="AW1059" s="12" t="s">
        <v>30</v>
      </c>
      <c r="AX1059" s="12" t="s">
        <v>73</v>
      </c>
      <c r="AY1059" s="149" t="s">
        <v>155</v>
      </c>
    </row>
    <row r="1060" spans="2:51" s="12" customFormat="1" ht="10.199999999999999">
      <c r="B1060" s="147"/>
      <c r="D1060" s="148" t="s">
        <v>162</v>
      </c>
      <c r="E1060" s="149" t="s">
        <v>1</v>
      </c>
      <c r="F1060" s="150" t="s">
        <v>931</v>
      </c>
      <c r="H1060" s="149" t="s">
        <v>1</v>
      </c>
      <c r="I1060" s="151"/>
      <c r="L1060" s="147"/>
      <c r="M1060" s="152"/>
      <c r="T1060" s="153"/>
      <c r="AT1060" s="149" t="s">
        <v>162</v>
      </c>
      <c r="AU1060" s="149" t="s">
        <v>82</v>
      </c>
      <c r="AV1060" s="12" t="s">
        <v>80</v>
      </c>
      <c r="AW1060" s="12" t="s">
        <v>30</v>
      </c>
      <c r="AX1060" s="12" t="s">
        <v>73</v>
      </c>
      <c r="AY1060" s="149" t="s">
        <v>155</v>
      </c>
    </row>
    <row r="1061" spans="2:51" s="12" customFormat="1" ht="10.199999999999999">
      <c r="B1061" s="147"/>
      <c r="D1061" s="148" t="s">
        <v>162</v>
      </c>
      <c r="E1061" s="149" t="s">
        <v>1</v>
      </c>
      <c r="F1061" s="150" t="s">
        <v>959</v>
      </c>
      <c r="H1061" s="149" t="s">
        <v>1</v>
      </c>
      <c r="I1061" s="151"/>
      <c r="L1061" s="147"/>
      <c r="M1061" s="152"/>
      <c r="T1061" s="153"/>
      <c r="AT1061" s="149" t="s">
        <v>162</v>
      </c>
      <c r="AU1061" s="149" t="s">
        <v>82</v>
      </c>
      <c r="AV1061" s="12" t="s">
        <v>80</v>
      </c>
      <c r="AW1061" s="12" t="s">
        <v>30</v>
      </c>
      <c r="AX1061" s="12" t="s">
        <v>73</v>
      </c>
      <c r="AY1061" s="149" t="s">
        <v>155</v>
      </c>
    </row>
    <row r="1062" spans="2:51" s="13" customFormat="1" ht="10.199999999999999">
      <c r="B1062" s="154"/>
      <c r="D1062" s="148" t="s">
        <v>162</v>
      </c>
      <c r="E1062" s="155" t="s">
        <v>1</v>
      </c>
      <c r="F1062" s="156" t="s">
        <v>960</v>
      </c>
      <c r="H1062" s="157">
        <v>20.655000000000001</v>
      </c>
      <c r="I1062" s="158"/>
      <c r="L1062" s="154"/>
      <c r="M1062" s="159"/>
      <c r="T1062" s="160"/>
      <c r="AT1062" s="155" t="s">
        <v>162</v>
      </c>
      <c r="AU1062" s="155" t="s">
        <v>82</v>
      </c>
      <c r="AV1062" s="13" t="s">
        <v>82</v>
      </c>
      <c r="AW1062" s="13" t="s">
        <v>30</v>
      </c>
      <c r="AX1062" s="13" t="s">
        <v>73</v>
      </c>
      <c r="AY1062" s="155" t="s">
        <v>155</v>
      </c>
    </row>
    <row r="1063" spans="2:51" s="13" customFormat="1" ht="10.199999999999999">
      <c r="B1063" s="154"/>
      <c r="D1063" s="148" t="s">
        <v>162</v>
      </c>
      <c r="E1063" s="155" t="s">
        <v>1</v>
      </c>
      <c r="F1063" s="156" t="s">
        <v>961</v>
      </c>
      <c r="H1063" s="157">
        <v>-1.7350000000000001</v>
      </c>
      <c r="I1063" s="158"/>
      <c r="L1063" s="154"/>
      <c r="M1063" s="159"/>
      <c r="T1063" s="160"/>
      <c r="AT1063" s="155" t="s">
        <v>162</v>
      </c>
      <c r="AU1063" s="155" t="s">
        <v>82</v>
      </c>
      <c r="AV1063" s="13" t="s">
        <v>82</v>
      </c>
      <c r="AW1063" s="13" t="s">
        <v>30</v>
      </c>
      <c r="AX1063" s="13" t="s">
        <v>73</v>
      </c>
      <c r="AY1063" s="155" t="s">
        <v>155</v>
      </c>
    </row>
    <row r="1064" spans="2:51" s="12" customFormat="1" ht="10.199999999999999">
      <c r="B1064" s="147"/>
      <c r="D1064" s="148" t="s">
        <v>162</v>
      </c>
      <c r="E1064" s="149" t="s">
        <v>1</v>
      </c>
      <c r="F1064" s="150" t="s">
        <v>934</v>
      </c>
      <c r="H1064" s="149" t="s">
        <v>1</v>
      </c>
      <c r="I1064" s="151"/>
      <c r="L1064" s="147"/>
      <c r="M1064" s="152"/>
      <c r="T1064" s="153"/>
      <c r="AT1064" s="149" t="s">
        <v>162</v>
      </c>
      <c r="AU1064" s="149" t="s">
        <v>82</v>
      </c>
      <c r="AV1064" s="12" t="s">
        <v>80</v>
      </c>
      <c r="AW1064" s="12" t="s">
        <v>30</v>
      </c>
      <c r="AX1064" s="12" t="s">
        <v>73</v>
      </c>
      <c r="AY1064" s="149" t="s">
        <v>155</v>
      </c>
    </row>
    <row r="1065" spans="2:51" s="12" customFormat="1" ht="10.199999999999999">
      <c r="B1065" s="147"/>
      <c r="D1065" s="148" t="s">
        <v>162</v>
      </c>
      <c r="E1065" s="149" t="s">
        <v>1</v>
      </c>
      <c r="F1065" s="150" t="s">
        <v>959</v>
      </c>
      <c r="H1065" s="149" t="s">
        <v>1</v>
      </c>
      <c r="I1065" s="151"/>
      <c r="L1065" s="147"/>
      <c r="M1065" s="152"/>
      <c r="T1065" s="153"/>
      <c r="AT1065" s="149" t="s">
        <v>162</v>
      </c>
      <c r="AU1065" s="149" t="s">
        <v>82</v>
      </c>
      <c r="AV1065" s="12" t="s">
        <v>80</v>
      </c>
      <c r="AW1065" s="12" t="s">
        <v>30</v>
      </c>
      <c r="AX1065" s="12" t="s">
        <v>73</v>
      </c>
      <c r="AY1065" s="149" t="s">
        <v>155</v>
      </c>
    </row>
    <row r="1066" spans="2:51" s="13" customFormat="1" ht="10.199999999999999">
      <c r="B1066" s="154"/>
      <c r="D1066" s="148" t="s">
        <v>162</v>
      </c>
      <c r="E1066" s="155" t="s">
        <v>1</v>
      </c>
      <c r="F1066" s="156" t="s">
        <v>962</v>
      </c>
      <c r="H1066" s="157">
        <v>19.53</v>
      </c>
      <c r="I1066" s="158"/>
      <c r="L1066" s="154"/>
      <c r="M1066" s="159"/>
      <c r="T1066" s="160"/>
      <c r="AT1066" s="155" t="s">
        <v>162</v>
      </c>
      <c r="AU1066" s="155" t="s">
        <v>82</v>
      </c>
      <c r="AV1066" s="13" t="s">
        <v>82</v>
      </c>
      <c r="AW1066" s="13" t="s">
        <v>30</v>
      </c>
      <c r="AX1066" s="13" t="s">
        <v>73</v>
      </c>
      <c r="AY1066" s="155" t="s">
        <v>155</v>
      </c>
    </row>
    <row r="1067" spans="2:51" s="12" customFormat="1" ht="10.199999999999999">
      <c r="B1067" s="147"/>
      <c r="D1067" s="148" t="s">
        <v>162</v>
      </c>
      <c r="E1067" s="149" t="s">
        <v>1</v>
      </c>
      <c r="F1067" s="150" t="s">
        <v>936</v>
      </c>
      <c r="H1067" s="149" t="s">
        <v>1</v>
      </c>
      <c r="I1067" s="151"/>
      <c r="L1067" s="147"/>
      <c r="M1067" s="152"/>
      <c r="T1067" s="153"/>
      <c r="AT1067" s="149" t="s">
        <v>162</v>
      </c>
      <c r="AU1067" s="149" t="s">
        <v>82</v>
      </c>
      <c r="AV1067" s="12" t="s">
        <v>80</v>
      </c>
      <c r="AW1067" s="12" t="s">
        <v>30</v>
      </c>
      <c r="AX1067" s="12" t="s">
        <v>73</v>
      </c>
      <c r="AY1067" s="149" t="s">
        <v>155</v>
      </c>
    </row>
    <row r="1068" spans="2:51" s="12" customFormat="1" ht="10.199999999999999">
      <c r="B1068" s="147"/>
      <c r="D1068" s="148" t="s">
        <v>162</v>
      </c>
      <c r="E1068" s="149" t="s">
        <v>1</v>
      </c>
      <c r="F1068" s="150" t="s">
        <v>963</v>
      </c>
      <c r="H1068" s="149" t="s">
        <v>1</v>
      </c>
      <c r="I1068" s="151"/>
      <c r="L1068" s="147"/>
      <c r="M1068" s="152"/>
      <c r="T1068" s="153"/>
      <c r="AT1068" s="149" t="s">
        <v>162</v>
      </c>
      <c r="AU1068" s="149" t="s">
        <v>82</v>
      </c>
      <c r="AV1068" s="12" t="s">
        <v>80</v>
      </c>
      <c r="AW1068" s="12" t="s">
        <v>30</v>
      </c>
      <c r="AX1068" s="12" t="s">
        <v>73</v>
      </c>
      <c r="AY1068" s="149" t="s">
        <v>155</v>
      </c>
    </row>
    <row r="1069" spans="2:51" s="13" customFormat="1" ht="10.199999999999999">
      <c r="B1069" s="154"/>
      <c r="D1069" s="148" t="s">
        <v>162</v>
      </c>
      <c r="E1069" s="155" t="s">
        <v>1</v>
      </c>
      <c r="F1069" s="156" t="s">
        <v>964</v>
      </c>
      <c r="H1069" s="157">
        <v>33.256</v>
      </c>
      <c r="I1069" s="158"/>
      <c r="L1069" s="154"/>
      <c r="M1069" s="159"/>
      <c r="T1069" s="160"/>
      <c r="AT1069" s="155" t="s">
        <v>162</v>
      </c>
      <c r="AU1069" s="155" t="s">
        <v>82</v>
      </c>
      <c r="AV1069" s="13" t="s">
        <v>82</v>
      </c>
      <c r="AW1069" s="13" t="s">
        <v>30</v>
      </c>
      <c r="AX1069" s="13" t="s">
        <v>73</v>
      </c>
      <c r="AY1069" s="155" t="s">
        <v>155</v>
      </c>
    </row>
    <row r="1070" spans="2:51" s="13" customFormat="1" ht="10.199999999999999">
      <c r="B1070" s="154"/>
      <c r="D1070" s="148" t="s">
        <v>162</v>
      </c>
      <c r="E1070" s="155" t="s">
        <v>1</v>
      </c>
      <c r="F1070" s="156" t="s">
        <v>965</v>
      </c>
      <c r="H1070" s="157">
        <v>0.54500000000000004</v>
      </c>
      <c r="I1070" s="158"/>
      <c r="L1070" s="154"/>
      <c r="M1070" s="159"/>
      <c r="T1070" s="160"/>
      <c r="AT1070" s="155" t="s">
        <v>162</v>
      </c>
      <c r="AU1070" s="155" t="s">
        <v>82</v>
      </c>
      <c r="AV1070" s="13" t="s">
        <v>82</v>
      </c>
      <c r="AW1070" s="13" t="s">
        <v>30</v>
      </c>
      <c r="AX1070" s="13" t="s">
        <v>73</v>
      </c>
      <c r="AY1070" s="155" t="s">
        <v>155</v>
      </c>
    </row>
    <row r="1071" spans="2:51" s="12" customFormat="1" ht="10.199999999999999">
      <c r="B1071" s="147"/>
      <c r="D1071" s="148" t="s">
        <v>162</v>
      </c>
      <c r="E1071" s="149" t="s">
        <v>1</v>
      </c>
      <c r="F1071" s="150" t="s">
        <v>959</v>
      </c>
      <c r="H1071" s="149" t="s">
        <v>1</v>
      </c>
      <c r="I1071" s="151"/>
      <c r="L1071" s="147"/>
      <c r="M1071" s="152"/>
      <c r="T1071" s="153"/>
      <c r="AT1071" s="149" t="s">
        <v>162</v>
      </c>
      <c r="AU1071" s="149" t="s">
        <v>82</v>
      </c>
      <c r="AV1071" s="12" t="s">
        <v>80</v>
      </c>
      <c r="AW1071" s="12" t="s">
        <v>30</v>
      </c>
      <c r="AX1071" s="12" t="s">
        <v>73</v>
      </c>
      <c r="AY1071" s="149" t="s">
        <v>155</v>
      </c>
    </row>
    <row r="1072" spans="2:51" s="13" customFormat="1" ht="10.199999999999999">
      <c r="B1072" s="154"/>
      <c r="D1072" s="148" t="s">
        <v>162</v>
      </c>
      <c r="E1072" s="155" t="s">
        <v>1</v>
      </c>
      <c r="F1072" s="156" t="s">
        <v>966</v>
      </c>
      <c r="H1072" s="157">
        <v>24.053000000000001</v>
      </c>
      <c r="I1072" s="158"/>
      <c r="L1072" s="154"/>
      <c r="M1072" s="159"/>
      <c r="T1072" s="160"/>
      <c r="AT1072" s="155" t="s">
        <v>162</v>
      </c>
      <c r="AU1072" s="155" t="s">
        <v>82</v>
      </c>
      <c r="AV1072" s="13" t="s">
        <v>82</v>
      </c>
      <c r="AW1072" s="13" t="s">
        <v>30</v>
      </c>
      <c r="AX1072" s="13" t="s">
        <v>73</v>
      </c>
      <c r="AY1072" s="155" t="s">
        <v>155</v>
      </c>
    </row>
    <row r="1073" spans="2:65" s="12" customFormat="1" ht="10.199999999999999">
      <c r="B1073" s="147"/>
      <c r="D1073" s="148" t="s">
        <v>162</v>
      </c>
      <c r="E1073" s="149" t="s">
        <v>1</v>
      </c>
      <c r="F1073" s="150" t="s">
        <v>967</v>
      </c>
      <c r="H1073" s="149" t="s">
        <v>1</v>
      </c>
      <c r="I1073" s="151"/>
      <c r="L1073" s="147"/>
      <c r="M1073" s="152"/>
      <c r="T1073" s="153"/>
      <c r="AT1073" s="149" t="s">
        <v>162</v>
      </c>
      <c r="AU1073" s="149" t="s">
        <v>82</v>
      </c>
      <c r="AV1073" s="12" t="s">
        <v>80</v>
      </c>
      <c r="AW1073" s="12" t="s">
        <v>30</v>
      </c>
      <c r="AX1073" s="12" t="s">
        <v>73</v>
      </c>
      <c r="AY1073" s="149" t="s">
        <v>155</v>
      </c>
    </row>
    <row r="1074" spans="2:65" s="13" customFormat="1" ht="10.199999999999999">
      <c r="B1074" s="154"/>
      <c r="D1074" s="148" t="s">
        <v>162</v>
      </c>
      <c r="E1074" s="155" t="s">
        <v>1</v>
      </c>
      <c r="F1074" s="156" t="s">
        <v>968</v>
      </c>
      <c r="H1074" s="157">
        <v>15.69</v>
      </c>
      <c r="I1074" s="158"/>
      <c r="L1074" s="154"/>
      <c r="M1074" s="159"/>
      <c r="T1074" s="160"/>
      <c r="AT1074" s="155" t="s">
        <v>162</v>
      </c>
      <c r="AU1074" s="155" t="s">
        <v>82</v>
      </c>
      <c r="AV1074" s="13" t="s">
        <v>82</v>
      </c>
      <c r="AW1074" s="13" t="s">
        <v>30</v>
      </c>
      <c r="AX1074" s="13" t="s">
        <v>73</v>
      </c>
      <c r="AY1074" s="155" t="s">
        <v>155</v>
      </c>
    </row>
    <row r="1075" spans="2:65" s="13" customFormat="1" ht="10.199999999999999">
      <c r="B1075" s="154"/>
      <c r="D1075" s="148" t="s">
        <v>162</v>
      </c>
      <c r="E1075" s="155" t="s">
        <v>1</v>
      </c>
      <c r="F1075" s="156" t="s">
        <v>969</v>
      </c>
      <c r="H1075" s="157">
        <v>0.34499999999999997</v>
      </c>
      <c r="I1075" s="158"/>
      <c r="L1075" s="154"/>
      <c r="M1075" s="159"/>
      <c r="T1075" s="160"/>
      <c r="AT1075" s="155" t="s">
        <v>162</v>
      </c>
      <c r="AU1075" s="155" t="s">
        <v>82</v>
      </c>
      <c r="AV1075" s="13" t="s">
        <v>82</v>
      </c>
      <c r="AW1075" s="13" t="s">
        <v>30</v>
      </c>
      <c r="AX1075" s="13" t="s">
        <v>73</v>
      </c>
      <c r="AY1075" s="155" t="s">
        <v>155</v>
      </c>
    </row>
    <row r="1076" spans="2:65" s="13" customFormat="1" ht="10.199999999999999">
      <c r="B1076" s="154"/>
      <c r="D1076" s="148" t="s">
        <v>162</v>
      </c>
      <c r="E1076" s="155" t="s">
        <v>1</v>
      </c>
      <c r="F1076" s="156" t="s">
        <v>970</v>
      </c>
      <c r="H1076" s="157">
        <v>-0.45</v>
      </c>
      <c r="I1076" s="158"/>
      <c r="L1076" s="154"/>
      <c r="M1076" s="159"/>
      <c r="T1076" s="160"/>
      <c r="AT1076" s="155" t="s">
        <v>162</v>
      </c>
      <c r="AU1076" s="155" t="s">
        <v>82</v>
      </c>
      <c r="AV1076" s="13" t="s">
        <v>82</v>
      </c>
      <c r="AW1076" s="13" t="s">
        <v>30</v>
      </c>
      <c r="AX1076" s="13" t="s">
        <v>73</v>
      </c>
      <c r="AY1076" s="155" t="s">
        <v>155</v>
      </c>
    </row>
    <row r="1077" spans="2:65" s="14" customFormat="1" ht="10.199999999999999">
      <c r="B1077" s="161"/>
      <c r="D1077" s="148" t="s">
        <v>162</v>
      </c>
      <c r="E1077" s="162" t="s">
        <v>1</v>
      </c>
      <c r="F1077" s="163" t="s">
        <v>165</v>
      </c>
      <c r="H1077" s="164">
        <v>111.889</v>
      </c>
      <c r="I1077" s="165"/>
      <c r="L1077" s="161"/>
      <c r="M1077" s="166"/>
      <c r="T1077" s="167"/>
      <c r="AT1077" s="162" t="s">
        <v>162</v>
      </c>
      <c r="AU1077" s="162" t="s">
        <v>82</v>
      </c>
      <c r="AV1077" s="14" t="s">
        <v>90</v>
      </c>
      <c r="AW1077" s="14" t="s">
        <v>30</v>
      </c>
      <c r="AX1077" s="14" t="s">
        <v>80</v>
      </c>
      <c r="AY1077" s="162" t="s">
        <v>155</v>
      </c>
    </row>
    <row r="1078" spans="2:65" s="1" customFormat="1" ht="49.05" customHeight="1">
      <c r="B1078" s="32"/>
      <c r="C1078" s="133" t="s">
        <v>971</v>
      </c>
      <c r="D1078" s="133" t="s">
        <v>158</v>
      </c>
      <c r="E1078" s="134" t="s">
        <v>972</v>
      </c>
      <c r="F1078" s="135" t="s">
        <v>973</v>
      </c>
      <c r="G1078" s="136" t="s">
        <v>213</v>
      </c>
      <c r="H1078" s="137">
        <v>12.682</v>
      </c>
      <c r="I1078" s="138"/>
      <c r="J1078" s="139">
        <f>ROUND(I1078*H1078,2)</f>
        <v>0</v>
      </c>
      <c r="K1078" s="140"/>
      <c r="L1078" s="32"/>
      <c r="M1078" s="141" t="s">
        <v>1</v>
      </c>
      <c r="N1078" s="142" t="s">
        <v>38</v>
      </c>
      <c r="P1078" s="143">
        <f>O1078*H1078</f>
        <v>0</v>
      </c>
      <c r="Q1078" s="143">
        <v>0</v>
      </c>
      <c r="R1078" s="143">
        <f>Q1078*H1078</f>
        <v>0</v>
      </c>
      <c r="S1078" s="143">
        <v>0</v>
      </c>
      <c r="T1078" s="144">
        <f>S1078*H1078</f>
        <v>0</v>
      </c>
      <c r="AR1078" s="145" t="s">
        <v>90</v>
      </c>
      <c r="AT1078" s="145" t="s">
        <v>158</v>
      </c>
      <c r="AU1078" s="145" t="s">
        <v>82</v>
      </c>
      <c r="AY1078" s="17" t="s">
        <v>155</v>
      </c>
      <c r="BE1078" s="146">
        <f>IF(N1078="základní",J1078,0)</f>
        <v>0</v>
      </c>
      <c r="BF1078" s="146">
        <f>IF(N1078="snížená",J1078,0)</f>
        <v>0</v>
      </c>
      <c r="BG1078" s="146">
        <f>IF(N1078="zákl. přenesená",J1078,0)</f>
        <v>0</v>
      </c>
      <c r="BH1078" s="146">
        <f>IF(N1078="sníž. přenesená",J1078,0)</f>
        <v>0</v>
      </c>
      <c r="BI1078" s="146">
        <f>IF(N1078="nulová",J1078,0)</f>
        <v>0</v>
      </c>
      <c r="BJ1078" s="17" t="s">
        <v>80</v>
      </c>
      <c r="BK1078" s="146">
        <f>ROUND(I1078*H1078,2)</f>
        <v>0</v>
      </c>
      <c r="BL1078" s="17" t="s">
        <v>90</v>
      </c>
      <c r="BM1078" s="145" t="s">
        <v>974</v>
      </c>
    </row>
    <row r="1079" spans="2:65" s="12" customFormat="1" ht="10.199999999999999">
      <c r="B1079" s="147"/>
      <c r="D1079" s="148" t="s">
        <v>162</v>
      </c>
      <c r="E1079" s="149" t="s">
        <v>1</v>
      </c>
      <c r="F1079" s="150" t="s">
        <v>975</v>
      </c>
      <c r="H1079" s="149" t="s">
        <v>1</v>
      </c>
      <c r="I1079" s="151"/>
      <c r="L1079" s="147"/>
      <c r="M1079" s="152"/>
      <c r="T1079" s="153"/>
      <c r="AT1079" s="149" t="s">
        <v>162</v>
      </c>
      <c r="AU1079" s="149" t="s">
        <v>82</v>
      </c>
      <c r="AV1079" s="12" t="s">
        <v>80</v>
      </c>
      <c r="AW1079" s="12" t="s">
        <v>30</v>
      </c>
      <c r="AX1079" s="12" t="s">
        <v>73</v>
      </c>
      <c r="AY1079" s="149" t="s">
        <v>155</v>
      </c>
    </row>
    <row r="1080" spans="2:65" s="13" customFormat="1" ht="10.199999999999999">
      <c r="B1080" s="154"/>
      <c r="D1080" s="148" t="s">
        <v>162</v>
      </c>
      <c r="E1080" s="155" t="s">
        <v>1</v>
      </c>
      <c r="F1080" s="156" t="s">
        <v>976</v>
      </c>
      <c r="H1080" s="157">
        <v>2.75</v>
      </c>
      <c r="I1080" s="158"/>
      <c r="L1080" s="154"/>
      <c r="M1080" s="159"/>
      <c r="T1080" s="160"/>
      <c r="AT1080" s="155" t="s">
        <v>162</v>
      </c>
      <c r="AU1080" s="155" t="s">
        <v>82</v>
      </c>
      <c r="AV1080" s="13" t="s">
        <v>82</v>
      </c>
      <c r="AW1080" s="13" t="s">
        <v>30</v>
      </c>
      <c r="AX1080" s="13" t="s">
        <v>73</v>
      </c>
      <c r="AY1080" s="155" t="s">
        <v>155</v>
      </c>
    </row>
    <row r="1081" spans="2:65" s="13" customFormat="1" ht="10.199999999999999">
      <c r="B1081" s="154"/>
      <c r="D1081" s="148" t="s">
        <v>162</v>
      </c>
      <c r="E1081" s="155" t="s">
        <v>1</v>
      </c>
      <c r="F1081" s="156" t="s">
        <v>977</v>
      </c>
      <c r="H1081" s="157">
        <v>2.9</v>
      </c>
      <c r="I1081" s="158"/>
      <c r="L1081" s="154"/>
      <c r="M1081" s="159"/>
      <c r="T1081" s="160"/>
      <c r="AT1081" s="155" t="s">
        <v>162</v>
      </c>
      <c r="AU1081" s="155" t="s">
        <v>82</v>
      </c>
      <c r="AV1081" s="13" t="s">
        <v>82</v>
      </c>
      <c r="AW1081" s="13" t="s">
        <v>30</v>
      </c>
      <c r="AX1081" s="13" t="s">
        <v>73</v>
      </c>
      <c r="AY1081" s="155" t="s">
        <v>155</v>
      </c>
    </row>
    <row r="1082" spans="2:65" s="13" customFormat="1" ht="10.199999999999999">
      <c r="B1082" s="154"/>
      <c r="D1082" s="148" t="s">
        <v>162</v>
      </c>
      <c r="E1082" s="155" t="s">
        <v>1</v>
      </c>
      <c r="F1082" s="156" t="s">
        <v>978</v>
      </c>
      <c r="H1082" s="157">
        <v>4.0919999999999996</v>
      </c>
      <c r="I1082" s="158"/>
      <c r="L1082" s="154"/>
      <c r="M1082" s="159"/>
      <c r="T1082" s="160"/>
      <c r="AT1082" s="155" t="s">
        <v>162</v>
      </c>
      <c r="AU1082" s="155" t="s">
        <v>82</v>
      </c>
      <c r="AV1082" s="13" t="s">
        <v>82</v>
      </c>
      <c r="AW1082" s="13" t="s">
        <v>30</v>
      </c>
      <c r="AX1082" s="13" t="s">
        <v>73</v>
      </c>
      <c r="AY1082" s="155" t="s">
        <v>155</v>
      </c>
    </row>
    <row r="1083" spans="2:65" s="13" customFormat="1" ht="10.199999999999999">
      <c r="B1083" s="154"/>
      <c r="D1083" s="148" t="s">
        <v>162</v>
      </c>
      <c r="E1083" s="155" t="s">
        <v>1</v>
      </c>
      <c r="F1083" s="156" t="s">
        <v>979</v>
      </c>
      <c r="H1083" s="157">
        <v>2.94</v>
      </c>
      <c r="I1083" s="158"/>
      <c r="L1083" s="154"/>
      <c r="M1083" s="159"/>
      <c r="T1083" s="160"/>
      <c r="AT1083" s="155" t="s">
        <v>162</v>
      </c>
      <c r="AU1083" s="155" t="s">
        <v>82</v>
      </c>
      <c r="AV1083" s="13" t="s">
        <v>82</v>
      </c>
      <c r="AW1083" s="13" t="s">
        <v>30</v>
      </c>
      <c r="AX1083" s="13" t="s">
        <v>73</v>
      </c>
      <c r="AY1083" s="155" t="s">
        <v>155</v>
      </c>
    </row>
    <row r="1084" spans="2:65" s="14" customFormat="1" ht="10.199999999999999">
      <c r="B1084" s="161"/>
      <c r="D1084" s="148" t="s">
        <v>162</v>
      </c>
      <c r="E1084" s="162" t="s">
        <v>1</v>
      </c>
      <c r="F1084" s="163" t="s">
        <v>165</v>
      </c>
      <c r="H1084" s="164">
        <v>12.682</v>
      </c>
      <c r="I1084" s="165"/>
      <c r="L1084" s="161"/>
      <c r="M1084" s="166"/>
      <c r="T1084" s="167"/>
      <c r="AT1084" s="162" t="s">
        <v>162</v>
      </c>
      <c r="AU1084" s="162" t="s">
        <v>82</v>
      </c>
      <c r="AV1084" s="14" t="s">
        <v>90</v>
      </c>
      <c r="AW1084" s="14" t="s">
        <v>30</v>
      </c>
      <c r="AX1084" s="14" t="s">
        <v>80</v>
      </c>
      <c r="AY1084" s="162" t="s">
        <v>155</v>
      </c>
    </row>
    <row r="1085" spans="2:65" s="1" customFormat="1" ht="24.15" customHeight="1">
      <c r="B1085" s="32"/>
      <c r="C1085" s="133" t="s">
        <v>571</v>
      </c>
      <c r="D1085" s="133" t="s">
        <v>158</v>
      </c>
      <c r="E1085" s="134" t="s">
        <v>980</v>
      </c>
      <c r="F1085" s="135" t="s">
        <v>981</v>
      </c>
      <c r="G1085" s="136" t="s">
        <v>213</v>
      </c>
      <c r="H1085" s="137">
        <v>2.88</v>
      </c>
      <c r="I1085" s="138"/>
      <c r="J1085" s="139">
        <f>ROUND(I1085*H1085,2)</f>
        <v>0</v>
      </c>
      <c r="K1085" s="140"/>
      <c r="L1085" s="32"/>
      <c r="M1085" s="141" t="s">
        <v>1</v>
      </c>
      <c r="N1085" s="142" t="s">
        <v>38</v>
      </c>
      <c r="P1085" s="143">
        <f>O1085*H1085</f>
        <v>0</v>
      </c>
      <c r="Q1085" s="143">
        <v>0</v>
      </c>
      <c r="R1085" s="143">
        <f>Q1085*H1085</f>
        <v>0</v>
      </c>
      <c r="S1085" s="143">
        <v>0</v>
      </c>
      <c r="T1085" s="144">
        <f>S1085*H1085</f>
        <v>0</v>
      </c>
      <c r="AR1085" s="145" t="s">
        <v>90</v>
      </c>
      <c r="AT1085" s="145" t="s">
        <v>158</v>
      </c>
      <c r="AU1085" s="145" t="s">
        <v>82</v>
      </c>
      <c r="AY1085" s="17" t="s">
        <v>155</v>
      </c>
      <c r="BE1085" s="146">
        <f>IF(N1085="základní",J1085,0)</f>
        <v>0</v>
      </c>
      <c r="BF1085" s="146">
        <f>IF(N1085="snížená",J1085,0)</f>
        <v>0</v>
      </c>
      <c r="BG1085" s="146">
        <f>IF(N1085="zákl. přenesená",J1085,0)</f>
        <v>0</v>
      </c>
      <c r="BH1085" s="146">
        <f>IF(N1085="sníž. přenesená",J1085,0)</f>
        <v>0</v>
      </c>
      <c r="BI1085" s="146">
        <f>IF(N1085="nulová",J1085,0)</f>
        <v>0</v>
      </c>
      <c r="BJ1085" s="17" t="s">
        <v>80</v>
      </c>
      <c r="BK1085" s="146">
        <f>ROUND(I1085*H1085,2)</f>
        <v>0</v>
      </c>
      <c r="BL1085" s="17" t="s">
        <v>90</v>
      </c>
      <c r="BM1085" s="145" t="s">
        <v>982</v>
      </c>
    </row>
    <row r="1086" spans="2:65" s="12" customFormat="1" ht="10.199999999999999">
      <c r="B1086" s="147"/>
      <c r="D1086" s="148" t="s">
        <v>162</v>
      </c>
      <c r="E1086" s="149" t="s">
        <v>1</v>
      </c>
      <c r="F1086" s="150" t="s">
        <v>983</v>
      </c>
      <c r="H1086" s="149" t="s">
        <v>1</v>
      </c>
      <c r="I1086" s="151"/>
      <c r="L1086" s="147"/>
      <c r="M1086" s="152"/>
      <c r="T1086" s="153"/>
      <c r="AT1086" s="149" t="s">
        <v>162</v>
      </c>
      <c r="AU1086" s="149" t="s">
        <v>82</v>
      </c>
      <c r="AV1086" s="12" t="s">
        <v>80</v>
      </c>
      <c r="AW1086" s="12" t="s">
        <v>30</v>
      </c>
      <c r="AX1086" s="12" t="s">
        <v>73</v>
      </c>
      <c r="AY1086" s="149" t="s">
        <v>155</v>
      </c>
    </row>
    <row r="1087" spans="2:65" s="13" customFormat="1" ht="10.199999999999999">
      <c r="B1087" s="154"/>
      <c r="D1087" s="148" t="s">
        <v>162</v>
      </c>
      <c r="E1087" s="155" t="s">
        <v>1</v>
      </c>
      <c r="F1087" s="156" t="s">
        <v>984</v>
      </c>
      <c r="H1087" s="157">
        <v>2.88</v>
      </c>
      <c r="I1087" s="158"/>
      <c r="L1087" s="154"/>
      <c r="M1087" s="159"/>
      <c r="T1087" s="160"/>
      <c r="AT1087" s="155" t="s">
        <v>162</v>
      </c>
      <c r="AU1087" s="155" t="s">
        <v>82</v>
      </c>
      <c r="AV1087" s="13" t="s">
        <v>82</v>
      </c>
      <c r="AW1087" s="13" t="s">
        <v>30</v>
      </c>
      <c r="AX1087" s="13" t="s">
        <v>73</v>
      </c>
      <c r="AY1087" s="155" t="s">
        <v>155</v>
      </c>
    </row>
    <row r="1088" spans="2:65" s="14" customFormat="1" ht="10.199999999999999">
      <c r="B1088" s="161"/>
      <c r="D1088" s="148" t="s">
        <v>162</v>
      </c>
      <c r="E1088" s="162" t="s">
        <v>1</v>
      </c>
      <c r="F1088" s="163" t="s">
        <v>165</v>
      </c>
      <c r="H1088" s="164">
        <v>2.88</v>
      </c>
      <c r="I1088" s="165"/>
      <c r="L1088" s="161"/>
      <c r="M1088" s="166"/>
      <c r="T1088" s="167"/>
      <c r="AT1088" s="162" t="s">
        <v>162</v>
      </c>
      <c r="AU1088" s="162" t="s">
        <v>82</v>
      </c>
      <c r="AV1088" s="14" t="s">
        <v>90</v>
      </c>
      <c r="AW1088" s="14" t="s">
        <v>30</v>
      </c>
      <c r="AX1088" s="14" t="s">
        <v>80</v>
      </c>
      <c r="AY1088" s="162" t="s">
        <v>155</v>
      </c>
    </row>
    <row r="1089" spans="2:65" s="1" customFormat="1" ht="16.5" customHeight="1">
      <c r="B1089" s="32"/>
      <c r="C1089" s="133" t="s">
        <v>985</v>
      </c>
      <c r="D1089" s="133" t="s">
        <v>158</v>
      </c>
      <c r="E1089" s="134" t="s">
        <v>986</v>
      </c>
      <c r="F1089" s="135" t="s">
        <v>987</v>
      </c>
      <c r="G1089" s="136" t="s">
        <v>213</v>
      </c>
      <c r="H1089" s="137">
        <v>304.42399999999998</v>
      </c>
      <c r="I1089" s="138"/>
      <c r="J1089" s="139">
        <f>ROUND(I1089*H1089,2)</f>
        <v>0</v>
      </c>
      <c r="K1089" s="140"/>
      <c r="L1089" s="32"/>
      <c r="M1089" s="141" t="s">
        <v>1</v>
      </c>
      <c r="N1089" s="142" t="s">
        <v>38</v>
      </c>
      <c r="P1089" s="143">
        <f>O1089*H1089</f>
        <v>0</v>
      </c>
      <c r="Q1089" s="143">
        <v>0</v>
      </c>
      <c r="R1089" s="143">
        <f>Q1089*H1089</f>
        <v>0</v>
      </c>
      <c r="S1089" s="143">
        <v>0</v>
      </c>
      <c r="T1089" s="144">
        <f>S1089*H1089</f>
        <v>0</v>
      </c>
      <c r="AR1089" s="145" t="s">
        <v>90</v>
      </c>
      <c r="AT1089" s="145" t="s">
        <v>158</v>
      </c>
      <c r="AU1089" s="145" t="s">
        <v>82</v>
      </c>
      <c r="AY1089" s="17" t="s">
        <v>155</v>
      </c>
      <c r="BE1089" s="146">
        <f>IF(N1089="základní",J1089,0)</f>
        <v>0</v>
      </c>
      <c r="BF1089" s="146">
        <f>IF(N1089="snížená",J1089,0)</f>
        <v>0</v>
      </c>
      <c r="BG1089" s="146">
        <f>IF(N1089="zákl. přenesená",J1089,0)</f>
        <v>0</v>
      </c>
      <c r="BH1089" s="146">
        <f>IF(N1089="sníž. přenesená",J1089,0)</f>
        <v>0</v>
      </c>
      <c r="BI1089" s="146">
        <f>IF(N1089="nulová",J1089,0)</f>
        <v>0</v>
      </c>
      <c r="BJ1089" s="17" t="s">
        <v>80</v>
      </c>
      <c r="BK1089" s="146">
        <f>ROUND(I1089*H1089,2)</f>
        <v>0</v>
      </c>
      <c r="BL1089" s="17" t="s">
        <v>90</v>
      </c>
      <c r="BM1089" s="145" t="s">
        <v>988</v>
      </c>
    </row>
    <row r="1090" spans="2:65" s="12" customFormat="1" ht="10.199999999999999">
      <c r="B1090" s="147"/>
      <c r="D1090" s="148" t="s">
        <v>162</v>
      </c>
      <c r="E1090" s="149" t="s">
        <v>1</v>
      </c>
      <c r="F1090" s="150" t="s">
        <v>931</v>
      </c>
      <c r="H1090" s="149" t="s">
        <v>1</v>
      </c>
      <c r="I1090" s="151"/>
      <c r="L1090" s="147"/>
      <c r="M1090" s="152"/>
      <c r="T1090" s="153"/>
      <c r="AT1090" s="149" t="s">
        <v>162</v>
      </c>
      <c r="AU1090" s="149" t="s">
        <v>82</v>
      </c>
      <c r="AV1090" s="12" t="s">
        <v>80</v>
      </c>
      <c r="AW1090" s="12" t="s">
        <v>30</v>
      </c>
      <c r="AX1090" s="12" t="s">
        <v>73</v>
      </c>
      <c r="AY1090" s="149" t="s">
        <v>155</v>
      </c>
    </row>
    <row r="1091" spans="2:65" s="13" customFormat="1" ht="10.199999999999999">
      <c r="B1091" s="154"/>
      <c r="D1091" s="148" t="s">
        <v>162</v>
      </c>
      <c r="E1091" s="155" t="s">
        <v>1</v>
      </c>
      <c r="F1091" s="156" t="s">
        <v>989</v>
      </c>
      <c r="H1091" s="157">
        <v>19.53</v>
      </c>
      <c r="I1091" s="158"/>
      <c r="L1091" s="154"/>
      <c r="M1091" s="159"/>
      <c r="T1091" s="160"/>
      <c r="AT1091" s="155" t="s">
        <v>162</v>
      </c>
      <c r="AU1091" s="155" t="s">
        <v>82</v>
      </c>
      <c r="AV1091" s="13" t="s">
        <v>82</v>
      </c>
      <c r="AW1091" s="13" t="s">
        <v>30</v>
      </c>
      <c r="AX1091" s="13" t="s">
        <v>73</v>
      </c>
      <c r="AY1091" s="155" t="s">
        <v>155</v>
      </c>
    </row>
    <row r="1092" spans="2:65" s="13" customFormat="1" ht="10.199999999999999">
      <c r="B1092" s="154"/>
      <c r="D1092" s="148" t="s">
        <v>162</v>
      </c>
      <c r="E1092" s="155" t="s">
        <v>1</v>
      </c>
      <c r="F1092" s="156" t="s">
        <v>990</v>
      </c>
      <c r="H1092" s="157">
        <v>0.84599999999999997</v>
      </c>
      <c r="I1092" s="158"/>
      <c r="L1092" s="154"/>
      <c r="M1092" s="159"/>
      <c r="T1092" s="160"/>
      <c r="AT1092" s="155" t="s">
        <v>162</v>
      </c>
      <c r="AU1092" s="155" t="s">
        <v>82</v>
      </c>
      <c r="AV1092" s="13" t="s">
        <v>82</v>
      </c>
      <c r="AW1092" s="13" t="s">
        <v>30</v>
      </c>
      <c r="AX1092" s="13" t="s">
        <v>73</v>
      </c>
      <c r="AY1092" s="155" t="s">
        <v>155</v>
      </c>
    </row>
    <row r="1093" spans="2:65" s="13" customFormat="1" ht="10.199999999999999">
      <c r="B1093" s="154"/>
      <c r="D1093" s="148" t="s">
        <v>162</v>
      </c>
      <c r="E1093" s="155" t="s">
        <v>1</v>
      </c>
      <c r="F1093" s="156" t="s">
        <v>991</v>
      </c>
      <c r="H1093" s="157">
        <v>15.183999999999999</v>
      </c>
      <c r="I1093" s="158"/>
      <c r="L1093" s="154"/>
      <c r="M1093" s="159"/>
      <c r="T1093" s="160"/>
      <c r="AT1093" s="155" t="s">
        <v>162</v>
      </c>
      <c r="AU1093" s="155" t="s">
        <v>82</v>
      </c>
      <c r="AV1093" s="13" t="s">
        <v>82</v>
      </c>
      <c r="AW1093" s="13" t="s">
        <v>30</v>
      </c>
      <c r="AX1093" s="13" t="s">
        <v>73</v>
      </c>
      <c r="AY1093" s="155" t="s">
        <v>155</v>
      </c>
    </row>
    <row r="1094" spans="2:65" s="12" customFormat="1" ht="10.199999999999999">
      <c r="B1094" s="147"/>
      <c r="D1094" s="148" t="s">
        <v>162</v>
      </c>
      <c r="E1094" s="149" t="s">
        <v>1</v>
      </c>
      <c r="F1094" s="150" t="s">
        <v>934</v>
      </c>
      <c r="H1094" s="149" t="s">
        <v>1</v>
      </c>
      <c r="I1094" s="151"/>
      <c r="L1094" s="147"/>
      <c r="M1094" s="152"/>
      <c r="T1094" s="153"/>
      <c r="AT1094" s="149" t="s">
        <v>162</v>
      </c>
      <c r="AU1094" s="149" t="s">
        <v>82</v>
      </c>
      <c r="AV1094" s="12" t="s">
        <v>80</v>
      </c>
      <c r="AW1094" s="12" t="s">
        <v>30</v>
      </c>
      <c r="AX1094" s="12" t="s">
        <v>73</v>
      </c>
      <c r="AY1094" s="149" t="s">
        <v>155</v>
      </c>
    </row>
    <row r="1095" spans="2:65" s="13" customFormat="1" ht="10.199999999999999">
      <c r="B1095" s="154"/>
      <c r="D1095" s="148" t="s">
        <v>162</v>
      </c>
      <c r="E1095" s="155" t="s">
        <v>1</v>
      </c>
      <c r="F1095" s="156" t="s">
        <v>992</v>
      </c>
      <c r="H1095" s="157">
        <v>46.65</v>
      </c>
      <c r="I1095" s="158"/>
      <c r="L1095" s="154"/>
      <c r="M1095" s="159"/>
      <c r="T1095" s="160"/>
      <c r="AT1095" s="155" t="s">
        <v>162</v>
      </c>
      <c r="AU1095" s="155" t="s">
        <v>82</v>
      </c>
      <c r="AV1095" s="13" t="s">
        <v>82</v>
      </c>
      <c r="AW1095" s="13" t="s">
        <v>30</v>
      </c>
      <c r="AX1095" s="13" t="s">
        <v>73</v>
      </c>
      <c r="AY1095" s="155" t="s">
        <v>155</v>
      </c>
    </row>
    <row r="1096" spans="2:65" s="13" customFormat="1" ht="10.199999999999999">
      <c r="B1096" s="154"/>
      <c r="D1096" s="148" t="s">
        <v>162</v>
      </c>
      <c r="E1096" s="155" t="s">
        <v>1</v>
      </c>
      <c r="F1096" s="156" t="s">
        <v>960</v>
      </c>
      <c r="H1096" s="157">
        <v>20.655000000000001</v>
      </c>
      <c r="I1096" s="158"/>
      <c r="L1096" s="154"/>
      <c r="M1096" s="159"/>
      <c r="T1096" s="160"/>
      <c r="AT1096" s="155" t="s">
        <v>162</v>
      </c>
      <c r="AU1096" s="155" t="s">
        <v>82</v>
      </c>
      <c r="AV1096" s="13" t="s">
        <v>82</v>
      </c>
      <c r="AW1096" s="13" t="s">
        <v>30</v>
      </c>
      <c r="AX1096" s="13" t="s">
        <v>73</v>
      </c>
      <c r="AY1096" s="155" t="s">
        <v>155</v>
      </c>
    </row>
    <row r="1097" spans="2:65" s="13" customFormat="1" ht="10.199999999999999">
      <c r="B1097" s="154"/>
      <c r="D1097" s="148" t="s">
        <v>162</v>
      </c>
      <c r="E1097" s="155" t="s">
        <v>1</v>
      </c>
      <c r="F1097" s="156" t="s">
        <v>993</v>
      </c>
      <c r="H1097" s="157">
        <v>1.7</v>
      </c>
      <c r="I1097" s="158"/>
      <c r="L1097" s="154"/>
      <c r="M1097" s="159"/>
      <c r="T1097" s="160"/>
      <c r="AT1097" s="155" t="s">
        <v>162</v>
      </c>
      <c r="AU1097" s="155" t="s">
        <v>82</v>
      </c>
      <c r="AV1097" s="13" t="s">
        <v>82</v>
      </c>
      <c r="AW1097" s="13" t="s">
        <v>30</v>
      </c>
      <c r="AX1097" s="13" t="s">
        <v>73</v>
      </c>
      <c r="AY1097" s="155" t="s">
        <v>155</v>
      </c>
    </row>
    <row r="1098" spans="2:65" s="13" customFormat="1" ht="10.199999999999999">
      <c r="B1098" s="154"/>
      <c r="D1098" s="148" t="s">
        <v>162</v>
      </c>
      <c r="E1098" s="155" t="s">
        <v>1</v>
      </c>
      <c r="F1098" s="156" t="s">
        <v>994</v>
      </c>
      <c r="H1098" s="157">
        <v>0.46</v>
      </c>
      <c r="I1098" s="158"/>
      <c r="L1098" s="154"/>
      <c r="M1098" s="159"/>
      <c r="T1098" s="160"/>
      <c r="AT1098" s="155" t="s">
        <v>162</v>
      </c>
      <c r="AU1098" s="155" t="s">
        <v>82</v>
      </c>
      <c r="AV1098" s="13" t="s">
        <v>82</v>
      </c>
      <c r="AW1098" s="13" t="s">
        <v>30</v>
      </c>
      <c r="AX1098" s="13" t="s">
        <v>73</v>
      </c>
      <c r="AY1098" s="155" t="s">
        <v>155</v>
      </c>
    </row>
    <row r="1099" spans="2:65" s="13" customFormat="1" ht="10.199999999999999">
      <c r="B1099" s="154"/>
      <c r="D1099" s="148" t="s">
        <v>162</v>
      </c>
      <c r="E1099" s="155" t="s">
        <v>1</v>
      </c>
      <c r="F1099" s="156" t="s">
        <v>995</v>
      </c>
      <c r="H1099" s="157">
        <v>1.62</v>
      </c>
      <c r="I1099" s="158"/>
      <c r="L1099" s="154"/>
      <c r="M1099" s="159"/>
      <c r="T1099" s="160"/>
      <c r="AT1099" s="155" t="s">
        <v>162</v>
      </c>
      <c r="AU1099" s="155" t="s">
        <v>82</v>
      </c>
      <c r="AV1099" s="13" t="s">
        <v>82</v>
      </c>
      <c r="AW1099" s="13" t="s">
        <v>30</v>
      </c>
      <c r="AX1099" s="13" t="s">
        <v>73</v>
      </c>
      <c r="AY1099" s="155" t="s">
        <v>155</v>
      </c>
    </row>
    <row r="1100" spans="2:65" s="13" customFormat="1" ht="10.199999999999999">
      <c r="B1100" s="154"/>
      <c r="D1100" s="148" t="s">
        <v>162</v>
      </c>
      <c r="E1100" s="155" t="s">
        <v>1</v>
      </c>
      <c r="F1100" s="156" t="s">
        <v>996</v>
      </c>
      <c r="H1100" s="157">
        <v>0.44</v>
      </c>
      <c r="I1100" s="158"/>
      <c r="L1100" s="154"/>
      <c r="M1100" s="159"/>
      <c r="T1100" s="160"/>
      <c r="AT1100" s="155" t="s">
        <v>162</v>
      </c>
      <c r="AU1100" s="155" t="s">
        <v>82</v>
      </c>
      <c r="AV1100" s="13" t="s">
        <v>82</v>
      </c>
      <c r="AW1100" s="13" t="s">
        <v>30</v>
      </c>
      <c r="AX1100" s="13" t="s">
        <v>73</v>
      </c>
      <c r="AY1100" s="155" t="s">
        <v>155</v>
      </c>
    </row>
    <row r="1101" spans="2:65" s="13" customFormat="1" ht="10.199999999999999">
      <c r="B1101" s="154"/>
      <c r="D1101" s="148" t="s">
        <v>162</v>
      </c>
      <c r="E1101" s="155" t="s">
        <v>1</v>
      </c>
      <c r="F1101" s="156" t="s">
        <v>997</v>
      </c>
      <c r="H1101" s="157">
        <v>-9.5030000000000001</v>
      </c>
      <c r="I1101" s="158"/>
      <c r="L1101" s="154"/>
      <c r="M1101" s="159"/>
      <c r="T1101" s="160"/>
      <c r="AT1101" s="155" t="s">
        <v>162</v>
      </c>
      <c r="AU1101" s="155" t="s">
        <v>82</v>
      </c>
      <c r="AV1101" s="13" t="s">
        <v>82</v>
      </c>
      <c r="AW1101" s="13" t="s">
        <v>30</v>
      </c>
      <c r="AX1101" s="13" t="s">
        <v>73</v>
      </c>
      <c r="AY1101" s="155" t="s">
        <v>155</v>
      </c>
    </row>
    <row r="1102" spans="2:65" s="13" customFormat="1" ht="10.199999999999999">
      <c r="B1102" s="154"/>
      <c r="D1102" s="148" t="s">
        <v>162</v>
      </c>
      <c r="E1102" s="155" t="s">
        <v>1</v>
      </c>
      <c r="F1102" s="156" t="s">
        <v>998</v>
      </c>
      <c r="H1102" s="157">
        <v>-2.1749999999999998</v>
      </c>
      <c r="I1102" s="158"/>
      <c r="L1102" s="154"/>
      <c r="M1102" s="159"/>
      <c r="T1102" s="160"/>
      <c r="AT1102" s="155" t="s">
        <v>162</v>
      </c>
      <c r="AU1102" s="155" t="s">
        <v>82</v>
      </c>
      <c r="AV1102" s="13" t="s">
        <v>82</v>
      </c>
      <c r="AW1102" s="13" t="s">
        <v>30</v>
      </c>
      <c r="AX1102" s="13" t="s">
        <v>73</v>
      </c>
      <c r="AY1102" s="155" t="s">
        <v>155</v>
      </c>
    </row>
    <row r="1103" spans="2:65" s="12" customFormat="1" ht="10.199999999999999">
      <c r="B1103" s="147"/>
      <c r="D1103" s="148" t="s">
        <v>162</v>
      </c>
      <c r="E1103" s="149" t="s">
        <v>1</v>
      </c>
      <c r="F1103" s="150" t="s">
        <v>936</v>
      </c>
      <c r="H1103" s="149" t="s">
        <v>1</v>
      </c>
      <c r="I1103" s="151"/>
      <c r="L1103" s="147"/>
      <c r="M1103" s="152"/>
      <c r="T1103" s="153"/>
      <c r="AT1103" s="149" t="s">
        <v>162</v>
      </c>
      <c r="AU1103" s="149" t="s">
        <v>82</v>
      </c>
      <c r="AV1103" s="12" t="s">
        <v>80</v>
      </c>
      <c r="AW1103" s="12" t="s">
        <v>30</v>
      </c>
      <c r="AX1103" s="12" t="s">
        <v>73</v>
      </c>
      <c r="AY1103" s="149" t="s">
        <v>155</v>
      </c>
    </row>
    <row r="1104" spans="2:65" s="13" customFormat="1" ht="10.199999999999999">
      <c r="B1104" s="154"/>
      <c r="D1104" s="148" t="s">
        <v>162</v>
      </c>
      <c r="E1104" s="155" t="s">
        <v>1</v>
      </c>
      <c r="F1104" s="156" t="s">
        <v>964</v>
      </c>
      <c r="H1104" s="157">
        <v>33.256</v>
      </c>
      <c r="I1104" s="158"/>
      <c r="L1104" s="154"/>
      <c r="M1104" s="159"/>
      <c r="T1104" s="160"/>
      <c r="AT1104" s="155" t="s">
        <v>162</v>
      </c>
      <c r="AU1104" s="155" t="s">
        <v>82</v>
      </c>
      <c r="AV1104" s="13" t="s">
        <v>82</v>
      </c>
      <c r="AW1104" s="13" t="s">
        <v>30</v>
      </c>
      <c r="AX1104" s="13" t="s">
        <v>73</v>
      </c>
      <c r="AY1104" s="155" t="s">
        <v>155</v>
      </c>
    </row>
    <row r="1105" spans="2:51" s="13" customFormat="1" ht="10.199999999999999">
      <c r="B1105" s="154"/>
      <c r="D1105" s="148" t="s">
        <v>162</v>
      </c>
      <c r="E1105" s="155" t="s">
        <v>1</v>
      </c>
      <c r="F1105" s="156" t="s">
        <v>966</v>
      </c>
      <c r="H1105" s="157">
        <v>24.053000000000001</v>
      </c>
      <c r="I1105" s="158"/>
      <c r="L1105" s="154"/>
      <c r="M1105" s="159"/>
      <c r="T1105" s="160"/>
      <c r="AT1105" s="155" t="s">
        <v>162</v>
      </c>
      <c r="AU1105" s="155" t="s">
        <v>82</v>
      </c>
      <c r="AV1105" s="13" t="s">
        <v>82</v>
      </c>
      <c r="AW1105" s="13" t="s">
        <v>30</v>
      </c>
      <c r="AX1105" s="13" t="s">
        <v>73</v>
      </c>
      <c r="AY1105" s="155" t="s">
        <v>155</v>
      </c>
    </row>
    <row r="1106" spans="2:51" s="13" customFormat="1" ht="10.199999999999999">
      <c r="B1106" s="154"/>
      <c r="D1106" s="148" t="s">
        <v>162</v>
      </c>
      <c r="E1106" s="155" t="s">
        <v>1</v>
      </c>
      <c r="F1106" s="156" t="s">
        <v>968</v>
      </c>
      <c r="H1106" s="157">
        <v>15.69</v>
      </c>
      <c r="I1106" s="158"/>
      <c r="L1106" s="154"/>
      <c r="M1106" s="159"/>
      <c r="T1106" s="160"/>
      <c r="AT1106" s="155" t="s">
        <v>162</v>
      </c>
      <c r="AU1106" s="155" t="s">
        <v>82</v>
      </c>
      <c r="AV1106" s="13" t="s">
        <v>82</v>
      </c>
      <c r="AW1106" s="13" t="s">
        <v>30</v>
      </c>
      <c r="AX1106" s="13" t="s">
        <v>73</v>
      </c>
      <c r="AY1106" s="155" t="s">
        <v>155</v>
      </c>
    </row>
    <row r="1107" spans="2:51" s="13" customFormat="1" ht="10.199999999999999">
      <c r="B1107" s="154"/>
      <c r="D1107" s="148" t="s">
        <v>162</v>
      </c>
      <c r="E1107" s="155" t="s">
        <v>1</v>
      </c>
      <c r="F1107" s="156" t="s">
        <v>999</v>
      </c>
      <c r="H1107" s="157">
        <v>1.52</v>
      </c>
      <c r="I1107" s="158"/>
      <c r="L1107" s="154"/>
      <c r="M1107" s="159"/>
      <c r="T1107" s="160"/>
      <c r="AT1107" s="155" t="s">
        <v>162</v>
      </c>
      <c r="AU1107" s="155" t="s">
        <v>82</v>
      </c>
      <c r="AV1107" s="13" t="s">
        <v>82</v>
      </c>
      <c r="AW1107" s="13" t="s">
        <v>30</v>
      </c>
      <c r="AX1107" s="13" t="s">
        <v>73</v>
      </c>
      <c r="AY1107" s="155" t="s">
        <v>155</v>
      </c>
    </row>
    <row r="1108" spans="2:51" s="13" customFormat="1" ht="10.199999999999999">
      <c r="B1108" s="154"/>
      <c r="D1108" s="148" t="s">
        <v>162</v>
      </c>
      <c r="E1108" s="155" t="s">
        <v>1</v>
      </c>
      <c r="F1108" s="156" t="s">
        <v>1000</v>
      </c>
      <c r="H1108" s="157">
        <v>-1.08</v>
      </c>
      <c r="I1108" s="158"/>
      <c r="L1108" s="154"/>
      <c r="M1108" s="159"/>
      <c r="T1108" s="160"/>
      <c r="AT1108" s="155" t="s">
        <v>162</v>
      </c>
      <c r="AU1108" s="155" t="s">
        <v>82</v>
      </c>
      <c r="AV1108" s="13" t="s">
        <v>82</v>
      </c>
      <c r="AW1108" s="13" t="s">
        <v>30</v>
      </c>
      <c r="AX1108" s="13" t="s">
        <v>73</v>
      </c>
      <c r="AY1108" s="155" t="s">
        <v>155</v>
      </c>
    </row>
    <row r="1109" spans="2:51" s="12" customFormat="1" ht="10.199999999999999">
      <c r="B1109" s="147"/>
      <c r="D1109" s="148" t="s">
        <v>162</v>
      </c>
      <c r="E1109" s="149" t="s">
        <v>1</v>
      </c>
      <c r="F1109" s="150" t="s">
        <v>938</v>
      </c>
      <c r="H1109" s="149" t="s">
        <v>1</v>
      </c>
      <c r="I1109" s="151"/>
      <c r="L1109" s="147"/>
      <c r="M1109" s="152"/>
      <c r="T1109" s="153"/>
      <c r="AT1109" s="149" t="s">
        <v>162</v>
      </c>
      <c r="AU1109" s="149" t="s">
        <v>82</v>
      </c>
      <c r="AV1109" s="12" t="s">
        <v>80</v>
      </c>
      <c r="AW1109" s="12" t="s">
        <v>30</v>
      </c>
      <c r="AX1109" s="12" t="s">
        <v>73</v>
      </c>
      <c r="AY1109" s="149" t="s">
        <v>155</v>
      </c>
    </row>
    <row r="1110" spans="2:51" s="13" customFormat="1" ht="10.199999999999999">
      <c r="B1110" s="154"/>
      <c r="D1110" s="148" t="s">
        <v>162</v>
      </c>
      <c r="E1110" s="155" t="s">
        <v>1</v>
      </c>
      <c r="F1110" s="156" t="s">
        <v>1001</v>
      </c>
      <c r="H1110" s="157">
        <v>20.172000000000001</v>
      </c>
      <c r="I1110" s="158"/>
      <c r="L1110" s="154"/>
      <c r="M1110" s="159"/>
      <c r="T1110" s="160"/>
      <c r="AT1110" s="155" t="s">
        <v>162</v>
      </c>
      <c r="AU1110" s="155" t="s">
        <v>82</v>
      </c>
      <c r="AV1110" s="13" t="s">
        <v>82</v>
      </c>
      <c r="AW1110" s="13" t="s">
        <v>30</v>
      </c>
      <c r="AX1110" s="13" t="s">
        <v>73</v>
      </c>
      <c r="AY1110" s="155" t="s">
        <v>155</v>
      </c>
    </row>
    <row r="1111" spans="2:51" s="13" customFormat="1" ht="10.199999999999999">
      <c r="B1111" s="154"/>
      <c r="D1111" s="148" t="s">
        <v>162</v>
      </c>
      <c r="E1111" s="155" t="s">
        <v>1</v>
      </c>
      <c r="F1111" s="156" t="s">
        <v>1002</v>
      </c>
      <c r="H1111" s="157">
        <v>6.7759999999999998</v>
      </c>
      <c r="I1111" s="158"/>
      <c r="L1111" s="154"/>
      <c r="M1111" s="159"/>
      <c r="T1111" s="160"/>
      <c r="AT1111" s="155" t="s">
        <v>162</v>
      </c>
      <c r="AU1111" s="155" t="s">
        <v>82</v>
      </c>
      <c r="AV1111" s="13" t="s">
        <v>82</v>
      </c>
      <c r="AW1111" s="13" t="s">
        <v>30</v>
      </c>
      <c r="AX1111" s="13" t="s">
        <v>73</v>
      </c>
      <c r="AY1111" s="155" t="s">
        <v>155</v>
      </c>
    </row>
    <row r="1112" spans="2:51" s="13" customFormat="1" ht="10.199999999999999">
      <c r="B1112" s="154"/>
      <c r="D1112" s="148" t="s">
        <v>162</v>
      </c>
      <c r="E1112" s="155" t="s">
        <v>1</v>
      </c>
      <c r="F1112" s="156" t="s">
        <v>1003</v>
      </c>
      <c r="H1112" s="157">
        <v>-4.827</v>
      </c>
      <c r="I1112" s="158"/>
      <c r="L1112" s="154"/>
      <c r="M1112" s="159"/>
      <c r="T1112" s="160"/>
      <c r="AT1112" s="155" t="s">
        <v>162</v>
      </c>
      <c r="AU1112" s="155" t="s">
        <v>82</v>
      </c>
      <c r="AV1112" s="13" t="s">
        <v>82</v>
      </c>
      <c r="AW1112" s="13" t="s">
        <v>30</v>
      </c>
      <c r="AX1112" s="13" t="s">
        <v>73</v>
      </c>
      <c r="AY1112" s="155" t="s">
        <v>155</v>
      </c>
    </row>
    <row r="1113" spans="2:51" s="12" customFormat="1" ht="10.199999999999999">
      <c r="B1113" s="147"/>
      <c r="D1113" s="148" t="s">
        <v>162</v>
      </c>
      <c r="E1113" s="149" t="s">
        <v>1</v>
      </c>
      <c r="F1113" s="150" t="s">
        <v>941</v>
      </c>
      <c r="H1113" s="149" t="s">
        <v>1</v>
      </c>
      <c r="I1113" s="151"/>
      <c r="L1113" s="147"/>
      <c r="M1113" s="152"/>
      <c r="T1113" s="153"/>
      <c r="AT1113" s="149" t="s">
        <v>162</v>
      </c>
      <c r="AU1113" s="149" t="s">
        <v>82</v>
      </c>
      <c r="AV1113" s="12" t="s">
        <v>80</v>
      </c>
      <c r="AW1113" s="12" t="s">
        <v>30</v>
      </c>
      <c r="AX1113" s="12" t="s">
        <v>73</v>
      </c>
      <c r="AY1113" s="149" t="s">
        <v>155</v>
      </c>
    </row>
    <row r="1114" spans="2:51" s="13" customFormat="1" ht="10.199999999999999">
      <c r="B1114" s="154"/>
      <c r="D1114" s="148" t="s">
        <v>162</v>
      </c>
      <c r="E1114" s="155" t="s">
        <v>1</v>
      </c>
      <c r="F1114" s="156" t="s">
        <v>1004</v>
      </c>
      <c r="H1114" s="157">
        <v>33</v>
      </c>
      <c r="I1114" s="158"/>
      <c r="L1114" s="154"/>
      <c r="M1114" s="159"/>
      <c r="T1114" s="160"/>
      <c r="AT1114" s="155" t="s">
        <v>162</v>
      </c>
      <c r="AU1114" s="155" t="s">
        <v>82</v>
      </c>
      <c r="AV1114" s="13" t="s">
        <v>82</v>
      </c>
      <c r="AW1114" s="13" t="s">
        <v>30</v>
      </c>
      <c r="AX1114" s="13" t="s">
        <v>73</v>
      </c>
      <c r="AY1114" s="155" t="s">
        <v>155</v>
      </c>
    </row>
    <row r="1115" spans="2:51" s="13" customFormat="1" ht="10.199999999999999">
      <c r="B1115" s="154"/>
      <c r="D1115" s="148" t="s">
        <v>162</v>
      </c>
      <c r="E1115" s="155" t="s">
        <v>1</v>
      </c>
      <c r="F1115" s="156" t="s">
        <v>1005</v>
      </c>
      <c r="H1115" s="157">
        <v>30.356999999999999</v>
      </c>
      <c r="I1115" s="158"/>
      <c r="L1115" s="154"/>
      <c r="M1115" s="159"/>
      <c r="T1115" s="160"/>
      <c r="AT1115" s="155" t="s">
        <v>162</v>
      </c>
      <c r="AU1115" s="155" t="s">
        <v>82</v>
      </c>
      <c r="AV1115" s="13" t="s">
        <v>82</v>
      </c>
      <c r="AW1115" s="13" t="s">
        <v>30</v>
      </c>
      <c r="AX1115" s="13" t="s">
        <v>73</v>
      </c>
      <c r="AY1115" s="155" t="s">
        <v>155</v>
      </c>
    </row>
    <row r="1116" spans="2:51" s="13" customFormat="1" ht="10.199999999999999">
      <c r="B1116" s="154"/>
      <c r="D1116" s="148" t="s">
        <v>162</v>
      </c>
      <c r="E1116" s="155" t="s">
        <v>1</v>
      </c>
      <c r="F1116" s="156" t="s">
        <v>1006</v>
      </c>
      <c r="H1116" s="157">
        <v>7.9379999999999997</v>
      </c>
      <c r="I1116" s="158"/>
      <c r="L1116" s="154"/>
      <c r="M1116" s="159"/>
      <c r="T1116" s="160"/>
      <c r="AT1116" s="155" t="s">
        <v>162</v>
      </c>
      <c r="AU1116" s="155" t="s">
        <v>82</v>
      </c>
      <c r="AV1116" s="13" t="s">
        <v>82</v>
      </c>
      <c r="AW1116" s="13" t="s">
        <v>30</v>
      </c>
      <c r="AX1116" s="13" t="s">
        <v>73</v>
      </c>
      <c r="AY1116" s="155" t="s">
        <v>155</v>
      </c>
    </row>
    <row r="1117" spans="2:51" s="13" customFormat="1" ht="10.199999999999999">
      <c r="B1117" s="154"/>
      <c r="D1117" s="148" t="s">
        <v>162</v>
      </c>
      <c r="E1117" s="155" t="s">
        <v>1</v>
      </c>
      <c r="F1117" s="156" t="s">
        <v>1007</v>
      </c>
      <c r="H1117" s="157">
        <v>0.9</v>
      </c>
      <c r="I1117" s="158"/>
      <c r="L1117" s="154"/>
      <c r="M1117" s="159"/>
      <c r="T1117" s="160"/>
      <c r="AT1117" s="155" t="s">
        <v>162</v>
      </c>
      <c r="AU1117" s="155" t="s">
        <v>82</v>
      </c>
      <c r="AV1117" s="13" t="s">
        <v>82</v>
      </c>
      <c r="AW1117" s="13" t="s">
        <v>30</v>
      </c>
      <c r="AX1117" s="13" t="s">
        <v>73</v>
      </c>
      <c r="AY1117" s="155" t="s">
        <v>155</v>
      </c>
    </row>
    <row r="1118" spans="2:51" s="13" customFormat="1" ht="10.199999999999999">
      <c r="B1118" s="154"/>
      <c r="D1118" s="148" t="s">
        <v>162</v>
      </c>
      <c r="E1118" s="155" t="s">
        <v>1</v>
      </c>
      <c r="F1118" s="156" t="s">
        <v>1008</v>
      </c>
      <c r="H1118" s="157">
        <v>1.82</v>
      </c>
      <c r="I1118" s="158"/>
      <c r="L1118" s="154"/>
      <c r="M1118" s="159"/>
      <c r="T1118" s="160"/>
      <c r="AT1118" s="155" t="s">
        <v>162</v>
      </c>
      <c r="AU1118" s="155" t="s">
        <v>82</v>
      </c>
      <c r="AV1118" s="13" t="s">
        <v>82</v>
      </c>
      <c r="AW1118" s="13" t="s">
        <v>30</v>
      </c>
      <c r="AX1118" s="13" t="s">
        <v>73</v>
      </c>
      <c r="AY1118" s="155" t="s">
        <v>155</v>
      </c>
    </row>
    <row r="1119" spans="2:51" s="13" customFormat="1" ht="10.199999999999999">
      <c r="B1119" s="154"/>
      <c r="D1119" s="148" t="s">
        <v>162</v>
      </c>
      <c r="E1119" s="155" t="s">
        <v>1</v>
      </c>
      <c r="F1119" s="156" t="s">
        <v>1009</v>
      </c>
      <c r="H1119" s="157">
        <v>1.778</v>
      </c>
      <c r="I1119" s="158"/>
      <c r="L1119" s="154"/>
      <c r="M1119" s="159"/>
      <c r="T1119" s="160"/>
      <c r="AT1119" s="155" t="s">
        <v>162</v>
      </c>
      <c r="AU1119" s="155" t="s">
        <v>82</v>
      </c>
      <c r="AV1119" s="13" t="s">
        <v>82</v>
      </c>
      <c r="AW1119" s="13" t="s">
        <v>30</v>
      </c>
      <c r="AX1119" s="13" t="s">
        <v>73</v>
      </c>
      <c r="AY1119" s="155" t="s">
        <v>155</v>
      </c>
    </row>
    <row r="1120" spans="2:51" s="13" customFormat="1" ht="10.199999999999999">
      <c r="B1120" s="154"/>
      <c r="D1120" s="148" t="s">
        <v>162</v>
      </c>
      <c r="E1120" s="155" t="s">
        <v>1</v>
      </c>
      <c r="F1120" s="156" t="s">
        <v>1010</v>
      </c>
      <c r="H1120" s="157">
        <v>-11.98</v>
      </c>
      <c r="I1120" s="158"/>
      <c r="L1120" s="154"/>
      <c r="M1120" s="159"/>
      <c r="T1120" s="160"/>
      <c r="AT1120" s="155" t="s">
        <v>162</v>
      </c>
      <c r="AU1120" s="155" t="s">
        <v>82</v>
      </c>
      <c r="AV1120" s="13" t="s">
        <v>82</v>
      </c>
      <c r="AW1120" s="13" t="s">
        <v>30</v>
      </c>
      <c r="AX1120" s="13" t="s">
        <v>73</v>
      </c>
      <c r="AY1120" s="155" t="s">
        <v>155</v>
      </c>
    </row>
    <row r="1121" spans="2:65" s="12" customFormat="1" ht="10.199999999999999">
      <c r="B1121" s="147"/>
      <c r="D1121" s="148" t="s">
        <v>162</v>
      </c>
      <c r="E1121" s="149" t="s">
        <v>1</v>
      </c>
      <c r="F1121" s="150" t="s">
        <v>943</v>
      </c>
      <c r="H1121" s="149" t="s">
        <v>1</v>
      </c>
      <c r="I1121" s="151"/>
      <c r="L1121" s="147"/>
      <c r="M1121" s="152"/>
      <c r="T1121" s="153"/>
      <c r="AT1121" s="149" t="s">
        <v>162</v>
      </c>
      <c r="AU1121" s="149" t="s">
        <v>82</v>
      </c>
      <c r="AV1121" s="12" t="s">
        <v>80</v>
      </c>
      <c r="AW1121" s="12" t="s">
        <v>30</v>
      </c>
      <c r="AX1121" s="12" t="s">
        <v>73</v>
      </c>
      <c r="AY1121" s="149" t="s">
        <v>155</v>
      </c>
    </row>
    <row r="1122" spans="2:65" s="13" customFormat="1" ht="10.199999999999999">
      <c r="B1122" s="154"/>
      <c r="D1122" s="148" t="s">
        <v>162</v>
      </c>
      <c r="E1122" s="155" t="s">
        <v>1</v>
      </c>
      <c r="F1122" s="156" t="s">
        <v>1011</v>
      </c>
      <c r="H1122" s="157">
        <v>16.603000000000002</v>
      </c>
      <c r="I1122" s="158"/>
      <c r="L1122" s="154"/>
      <c r="M1122" s="159"/>
      <c r="T1122" s="160"/>
      <c r="AT1122" s="155" t="s">
        <v>162</v>
      </c>
      <c r="AU1122" s="155" t="s">
        <v>82</v>
      </c>
      <c r="AV1122" s="13" t="s">
        <v>82</v>
      </c>
      <c r="AW1122" s="13" t="s">
        <v>30</v>
      </c>
      <c r="AX1122" s="13" t="s">
        <v>73</v>
      </c>
      <c r="AY1122" s="155" t="s">
        <v>155</v>
      </c>
    </row>
    <row r="1123" spans="2:65" s="13" customFormat="1" ht="10.199999999999999">
      <c r="B1123" s="154"/>
      <c r="D1123" s="148" t="s">
        <v>162</v>
      </c>
      <c r="E1123" s="155" t="s">
        <v>1</v>
      </c>
      <c r="F1123" s="156" t="s">
        <v>1012</v>
      </c>
      <c r="H1123" s="157">
        <v>1.56</v>
      </c>
      <c r="I1123" s="158"/>
      <c r="L1123" s="154"/>
      <c r="M1123" s="159"/>
      <c r="T1123" s="160"/>
      <c r="AT1123" s="155" t="s">
        <v>162</v>
      </c>
      <c r="AU1123" s="155" t="s">
        <v>82</v>
      </c>
      <c r="AV1123" s="13" t="s">
        <v>82</v>
      </c>
      <c r="AW1123" s="13" t="s">
        <v>30</v>
      </c>
      <c r="AX1123" s="13" t="s">
        <v>73</v>
      </c>
      <c r="AY1123" s="155" t="s">
        <v>155</v>
      </c>
    </row>
    <row r="1124" spans="2:65" s="13" customFormat="1" ht="10.199999999999999">
      <c r="B1124" s="154"/>
      <c r="D1124" s="148" t="s">
        <v>162</v>
      </c>
      <c r="E1124" s="155" t="s">
        <v>1</v>
      </c>
      <c r="F1124" s="156" t="s">
        <v>1013</v>
      </c>
      <c r="H1124" s="157">
        <v>-3.08</v>
      </c>
      <c r="I1124" s="158"/>
      <c r="L1124" s="154"/>
      <c r="M1124" s="159"/>
      <c r="T1124" s="160"/>
      <c r="AT1124" s="155" t="s">
        <v>162</v>
      </c>
      <c r="AU1124" s="155" t="s">
        <v>82</v>
      </c>
      <c r="AV1124" s="13" t="s">
        <v>82</v>
      </c>
      <c r="AW1124" s="13" t="s">
        <v>30</v>
      </c>
      <c r="AX1124" s="13" t="s">
        <v>73</v>
      </c>
      <c r="AY1124" s="155" t="s">
        <v>155</v>
      </c>
    </row>
    <row r="1125" spans="2:65" s="12" customFormat="1" ht="10.199999999999999">
      <c r="B1125" s="147"/>
      <c r="D1125" s="148" t="s">
        <v>162</v>
      </c>
      <c r="E1125" s="149" t="s">
        <v>1</v>
      </c>
      <c r="F1125" s="150" t="s">
        <v>975</v>
      </c>
      <c r="H1125" s="149" t="s">
        <v>1</v>
      </c>
      <c r="I1125" s="151"/>
      <c r="L1125" s="147"/>
      <c r="M1125" s="152"/>
      <c r="T1125" s="153"/>
      <c r="AT1125" s="149" t="s">
        <v>162</v>
      </c>
      <c r="AU1125" s="149" t="s">
        <v>82</v>
      </c>
      <c r="AV1125" s="12" t="s">
        <v>80</v>
      </c>
      <c r="AW1125" s="12" t="s">
        <v>30</v>
      </c>
      <c r="AX1125" s="12" t="s">
        <v>73</v>
      </c>
      <c r="AY1125" s="149" t="s">
        <v>155</v>
      </c>
    </row>
    <row r="1126" spans="2:65" s="13" customFormat="1" ht="10.199999999999999">
      <c r="B1126" s="154"/>
      <c r="D1126" s="148" t="s">
        <v>162</v>
      </c>
      <c r="E1126" s="155" t="s">
        <v>1</v>
      </c>
      <c r="F1126" s="156" t="s">
        <v>1014</v>
      </c>
      <c r="H1126" s="157">
        <v>12.132999999999999</v>
      </c>
      <c r="I1126" s="158"/>
      <c r="L1126" s="154"/>
      <c r="M1126" s="159"/>
      <c r="T1126" s="160"/>
      <c r="AT1126" s="155" t="s">
        <v>162</v>
      </c>
      <c r="AU1126" s="155" t="s">
        <v>82</v>
      </c>
      <c r="AV1126" s="13" t="s">
        <v>82</v>
      </c>
      <c r="AW1126" s="13" t="s">
        <v>30</v>
      </c>
      <c r="AX1126" s="13" t="s">
        <v>73</v>
      </c>
      <c r="AY1126" s="155" t="s">
        <v>155</v>
      </c>
    </row>
    <row r="1127" spans="2:65" s="13" customFormat="1" ht="10.199999999999999">
      <c r="B1127" s="154"/>
      <c r="D1127" s="148" t="s">
        <v>162</v>
      </c>
      <c r="E1127" s="155" t="s">
        <v>1</v>
      </c>
      <c r="F1127" s="156" t="s">
        <v>1015</v>
      </c>
      <c r="H1127" s="157">
        <v>6.72</v>
      </c>
      <c r="I1127" s="158"/>
      <c r="L1127" s="154"/>
      <c r="M1127" s="159"/>
      <c r="T1127" s="160"/>
      <c r="AT1127" s="155" t="s">
        <v>162</v>
      </c>
      <c r="AU1127" s="155" t="s">
        <v>82</v>
      </c>
      <c r="AV1127" s="13" t="s">
        <v>82</v>
      </c>
      <c r="AW1127" s="13" t="s">
        <v>30</v>
      </c>
      <c r="AX1127" s="13" t="s">
        <v>73</v>
      </c>
      <c r="AY1127" s="155" t="s">
        <v>155</v>
      </c>
    </row>
    <row r="1128" spans="2:65" s="13" customFormat="1" ht="10.199999999999999">
      <c r="B1128" s="154"/>
      <c r="D1128" s="148" t="s">
        <v>162</v>
      </c>
      <c r="E1128" s="155" t="s">
        <v>1</v>
      </c>
      <c r="F1128" s="156" t="s">
        <v>1016</v>
      </c>
      <c r="H1128" s="157">
        <v>8.2279999999999998</v>
      </c>
      <c r="I1128" s="158"/>
      <c r="L1128" s="154"/>
      <c r="M1128" s="159"/>
      <c r="T1128" s="160"/>
      <c r="AT1128" s="155" t="s">
        <v>162</v>
      </c>
      <c r="AU1128" s="155" t="s">
        <v>82</v>
      </c>
      <c r="AV1128" s="13" t="s">
        <v>82</v>
      </c>
      <c r="AW1128" s="13" t="s">
        <v>30</v>
      </c>
      <c r="AX1128" s="13" t="s">
        <v>73</v>
      </c>
      <c r="AY1128" s="155" t="s">
        <v>155</v>
      </c>
    </row>
    <row r="1129" spans="2:65" s="13" customFormat="1" ht="10.199999999999999">
      <c r="B1129" s="154"/>
      <c r="D1129" s="148" t="s">
        <v>162</v>
      </c>
      <c r="E1129" s="155" t="s">
        <v>1</v>
      </c>
      <c r="F1129" s="156" t="s">
        <v>1017</v>
      </c>
      <c r="H1129" s="157">
        <v>7.48</v>
      </c>
      <c r="I1129" s="158"/>
      <c r="L1129" s="154"/>
      <c r="M1129" s="159"/>
      <c r="T1129" s="160"/>
      <c r="AT1129" s="155" t="s">
        <v>162</v>
      </c>
      <c r="AU1129" s="155" t="s">
        <v>82</v>
      </c>
      <c r="AV1129" s="13" t="s">
        <v>82</v>
      </c>
      <c r="AW1129" s="13" t="s">
        <v>30</v>
      </c>
      <c r="AX1129" s="13" t="s">
        <v>73</v>
      </c>
      <c r="AY1129" s="155" t="s">
        <v>155</v>
      </c>
    </row>
    <row r="1130" spans="2:65" s="14" customFormat="1" ht="10.199999999999999">
      <c r="B1130" s="161"/>
      <c r="D1130" s="148" t="s">
        <v>162</v>
      </c>
      <c r="E1130" s="162" t="s">
        <v>1</v>
      </c>
      <c r="F1130" s="163" t="s">
        <v>165</v>
      </c>
      <c r="H1130" s="164">
        <v>304.42400000000004</v>
      </c>
      <c r="I1130" s="165"/>
      <c r="L1130" s="161"/>
      <c r="M1130" s="166"/>
      <c r="T1130" s="167"/>
      <c r="AT1130" s="162" t="s">
        <v>162</v>
      </c>
      <c r="AU1130" s="162" t="s">
        <v>82</v>
      </c>
      <c r="AV1130" s="14" t="s">
        <v>90</v>
      </c>
      <c r="AW1130" s="14" t="s">
        <v>30</v>
      </c>
      <c r="AX1130" s="14" t="s">
        <v>80</v>
      </c>
      <c r="AY1130" s="162" t="s">
        <v>155</v>
      </c>
    </row>
    <row r="1131" spans="2:65" s="11" customFormat="1" ht="20.85" customHeight="1">
      <c r="B1131" s="121"/>
      <c r="D1131" s="122" t="s">
        <v>72</v>
      </c>
      <c r="E1131" s="131" t="s">
        <v>636</v>
      </c>
      <c r="F1131" s="131" t="s">
        <v>1018</v>
      </c>
      <c r="I1131" s="124"/>
      <c r="J1131" s="132">
        <f>BK1131</f>
        <v>0</v>
      </c>
      <c r="L1131" s="121"/>
      <c r="M1131" s="126"/>
      <c r="P1131" s="127">
        <f>SUM(P1132:P1153)</f>
        <v>0</v>
      </c>
      <c r="R1131" s="127">
        <f>SUM(R1132:R1153)</f>
        <v>0</v>
      </c>
      <c r="T1131" s="128">
        <f>SUM(T1132:T1153)</f>
        <v>0</v>
      </c>
      <c r="AR1131" s="122" t="s">
        <v>80</v>
      </c>
      <c r="AT1131" s="129" t="s">
        <v>72</v>
      </c>
      <c r="AU1131" s="129" t="s">
        <v>82</v>
      </c>
      <c r="AY1131" s="122" t="s">
        <v>155</v>
      </c>
      <c r="BK1131" s="130">
        <f>SUM(BK1132:BK1153)</f>
        <v>0</v>
      </c>
    </row>
    <row r="1132" spans="2:65" s="1" customFormat="1" ht="33" customHeight="1">
      <c r="B1132" s="32"/>
      <c r="C1132" s="133" t="s">
        <v>582</v>
      </c>
      <c r="D1132" s="133" t="s">
        <v>158</v>
      </c>
      <c r="E1132" s="134" t="s">
        <v>1019</v>
      </c>
      <c r="F1132" s="135" t="s">
        <v>1020</v>
      </c>
      <c r="G1132" s="136" t="s">
        <v>161</v>
      </c>
      <c r="H1132" s="137">
        <v>22.376999999999999</v>
      </c>
      <c r="I1132" s="138"/>
      <c r="J1132" s="139">
        <f>ROUND(I1132*H1132,2)</f>
        <v>0</v>
      </c>
      <c r="K1132" s="140"/>
      <c r="L1132" s="32"/>
      <c r="M1132" s="141" t="s">
        <v>1</v>
      </c>
      <c r="N1132" s="142" t="s">
        <v>38</v>
      </c>
      <c r="P1132" s="143">
        <f>O1132*H1132</f>
        <v>0</v>
      </c>
      <c r="Q1132" s="143">
        <v>0</v>
      </c>
      <c r="R1132" s="143">
        <f>Q1132*H1132</f>
        <v>0</v>
      </c>
      <c r="S1132" s="143">
        <v>0</v>
      </c>
      <c r="T1132" s="144">
        <f>S1132*H1132</f>
        <v>0</v>
      </c>
      <c r="AR1132" s="145" t="s">
        <v>90</v>
      </c>
      <c r="AT1132" s="145" t="s">
        <v>158</v>
      </c>
      <c r="AU1132" s="145" t="s">
        <v>87</v>
      </c>
      <c r="AY1132" s="17" t="s">
        <v>155</v>
      </c>
      <c r="BE1132" s="146">
        <f>IF(N1132="základní",J1132,0)</f>
        <v>0</v>
      </c>
      <c r="BF1132" s="146">
        <f>IF(N1132="snížená",J1132,0)</f>
        <v>0</v>
      </c>
      <c r="BG1132" s="146">
        <f>IF(N1132="zákl. přenesená",J1132,0)</f>
        <v>0</v>
      </c>
      <c r="BH1132" s="146">
        <f>IF(N1132="sníž. přenesená",J1132,0)</f>
        <v>0</v>
      </c>
      <c r="BI1132" s="146">
        <f>IF(N1132="nulová",J1132,0)</f>
        <v>0</v>
      </c>
      <c r="BJ1132" s="17" t="s">
        <v>80</v>
      </c>
      <c r="BK1132" s="146">
        <f>ROUND(I1132*H1132,2)</f>
        <v>0</v>
      </c>
      <c r="BL1132" s="17" t="s">
        <v>90</v>
      </c>
      <c r="BM1132" s="145" t="s">
        <v>1021</v>
      </c>
    </row>
    <row r="1133" spans="2:65" s="12" customFormat="1" ht="10.199999999999999">
      <c r="B1133" s="147"/>
      <c r="D1133" s="148" t="s">
        <v>162</v>
      </c>
      <c r="E1133" s="149" t="s">
        <v>1</v>
      </c>
      <c r="F1133" s="150" t="s">
        <v>1022</v>
      </c>
      <c r="H1133" s="149" t="s">
        <v>1</v>
      </c>
      <c r="I1133" s="151"/>
      <c r="L1133" s="147"/>
      <c r="M1133" s="152"/>
      <c r="T1133" s="153"/>
      <c r="AT1133" s="149" t="s">
        <v>162</v>
      </c>
      <c r="AU1133" s="149" t="s">
        <v>87</v>
      </c>
      <c r="AV1133" s="12" t="s">
        <v>80</v>
      </c>
      <c r="AW1133" s="12" t="s">
        <v>30</v>
      </c>
      <c r="AX1133" s="12" t="s">
        <v>73</v>
      </c>
      <c r="AY1133" s="149" t="s">
        <v>155</v>
      </c>
    </row>
    <row r="1134" spans="2:65" s="13" customFormat="1" ht="10.199999999999999">
      <c r="B1134" s="154"/>
      <c r="D1134" s="148" t="s">
        <v>162</v>
      </c>
      <c r="E1134" s="155" t="s">
        <v>1</v>
      </c>
      <c r="F1134" s="156" t="s">
        <v>1023</v>
      </c>
      <c r="H1134" s="157">
        <v>13.2</v>
      </c>
      <c r="I1134" s="158"/>
      <c r="L1134" s="154"/>
      <c r="M1134" s="159"/>
      <c r="T1134" s="160"/>
      <c r="AT1134" s="155" t="s">
        <v>162</v>
      </c>
      <c r="AU1134" s="155" t="s">
        <v>87</v>
      </c>
      <c r="AV1134" s="13" t="s">
        <v>82</v>
      </c>
      <c r="AW1134" s="13" t="s">
        <v>30</v>
      </c>
      <c r="AX1134" s="13" t="s">
        <v>73</v>
      </c>
      <c r="AY1134" s="155" t="s">
        <v>155</v>
      </c>
    </row>
    <row r="1135" spans="2:65" s="15" customFormat="1" ht="10.199999999999999">
      <c r="B1135" s="168"/>
      <c r="D1135" s="148" t="s">
        <v>162</v>
      </c>
      <c r="E1135" s="169" t="s">
        <v>1</v>
      </c>
      <c r="F1135" s="170" t="s">
        <v>170</v>
      </c>
      <c r="H1135" s="171">
        <v>13.2</v>
      </c>
      <c r="I1135" s="172"/>
      <c r="L1135" s="168"/>
      <c r="M1135" s="173"/>
      <c r="T1135" s="174"/>
      <c r="AT1135" s="169" t="s">
        <v>162</v>
      </c>
      <c r="AU1135" s="169" t="s">
        <v>87</v>
      </c>
      <c r="AV1135" s="15" t="s">
        <v>87</v>
      </c>
      <c r="AW1135" s="15" t="s">
        <v>30</v>
      </c>
      <c r="AX1135" s="15" t="s">
        <v>73</v>
      </c>
      <c r="AY1135" s="169" t="s">
        <v>155</v>
      </c>
    </row>
    <row r="1136" spans="2:65" s="12" customFormat="1" ht="10.199999999999999">
      <c r="B1136" s="147"/>
      <c r="D1136" s="148" t="s">
        <v>162</v>
      </c>
      <c r="E1136" s="149" t="s">
        <v>1</v>
      </c>
      <c r="F1136" s="150" t="s">
        <v>1024</v>
      </c>
      <c r="H1136" s="149" t="s">
        <v>1</v>
      </c>
      <c r="I1136" s="151"/>
      <c r="L1136" s="147"/>
      <c r="M1136" s="152"/>
      <c r="T1136" s="153"/>
      <c r="AT1136" s="149" t="s">
        <v>162</v>
      </c>
      <c r="AU1136" s="149" t="s">
        <v>87</v>
      </c>
      <c r="AV1136" s="12" t="s">
        <v>80</v>
      </c>
      <c r="AW1136" s="12" t="s">
        <v>30</v>
      </c>
      <c r="AX1136" s="12" t="s">
        <v>73</v>
      </c>
      <c r="AY1136" s="149" t="s">
        <v>155</v>
      </c>
    </row>
    <row r="1137" spans="2:65" s="13" customFormat="1" ht="10.199999999999999">
      <c r="B1137" s="154"/>
      <c r="D1137" s="148" t="s">
        <v>162</v>
      </c>
      <c r="E1137" s="155" t="s">
        <v>1</v>
      </c>
      <c r="F1137" s="156" t="s">
        <v>1025</v>
      </c>
      <c r="H1137" s="157">
        <v>9.1769999999999996</v>
      </c>
      <c r="I1137" s="158"/>
      <c r="L1137" s="154"/>
      <c r="M1137" s="159"/>
      <c r="T1137" s="160"/>
      <c r="AT1137" s="155" t="s">
        <v>162</v>
      </c>
      <c r="AU1137" s="155" t="s">
        <v>87</v>
      </c>
      <c r="AV1137" s="13" t="s">
        <v>82</v>
      </c>
      <c r="AW1137" s="13" t="s">
        <v>30</v>
      </c>
      <c r="AX1137" s="13" t="s">
        <v>73</v>
      </c>
      <c r="AY1137" s="155" t="s">
        <v>155</v>
      </c>
    </row>
    <row r="1138" spans="2:65" s="15" customFormat="1" ht="10.199999999999999">
      <c r="B1138" s="168"/>
      <c r="D1138" s="148" t="s">
        <v>162</v>
      </c>
      <c r="E1138" s="169" t="s">
        <v>1</v>
      </c>
      <c r="F1138" s="170" t="s">
        <v>170</v>
      </c>
      <c r="H1138" s="171">
        <v>9.1769999999999996</v>
      </c>
      <c r="I1138" s="172"/>
      <c r="L1138" s="168"/>
      <c r="M1138" s="173"/>
      <c r="T1138" s="174"/>
      <c r="AT1138" s="169" t="s">
        <v>162</v>
      </c>
      <c r="AU1138" s="169" t="s">
        <v>87</v>
      </c>
      <c r="AV1138" s="15" t="s">
        <v>87</v>
      </c>
      <c r="AW1138" s="15" t="s">
        <v>30</v>
      </c>
      <c r="AX1138" s="15" t="s">
        <v>73</v>
      </c>
      <c r="AY1138" s="169" t="s">
        <v>155</v>
      </c>
    </row>
    <row r="1139" spans="2:65" s="14" customFormat="1" ht="10.199999999999999">
      <c r="B1139" s="161"/>
      <c r="D1139" s="148" t="s">
        <v>162</v>
      </c>
      <c r="E1139" s="162" t="s">
        <v>1</v>
      </c>
      <c r="F1139" s="163" t="s">
        <v>165</v>
      </c>
      <c r="H1139" s="164">
        <v>22.376999999999999</v>
      </c>
      <c r="I1139" s="165"/>
      <c r="L1139" s="161"/>
      <c r="M1139" s="166"/>
      <c r="T1139" s="167"/>
      <c r="AT1139" s="162" t="s">
        <v>162</v>
      </c>
      <c r="AU1139" s="162" t="s">
        <v>87</v>
      </c>
      <c r="AV1139" s="14" t="s">
        <v>90</v>
      </c>
      <c r="AW1139" s="14" t="s">
        <v>30</v>
      </c>
      <c r="AX1139" s="14" t="s">
        <v>80</v>
      </c>
      <c r="AY1139" s="162" t="s">
        <v>155</v>
      </c>
    </row>
    <row r="1140" spans="2:65" s="1" customFormat="1" ht="33" customHeight="1">
      <c r="B1140" s="32"/>
      <c r="C1140" s="133" t="s">
        <v>1026</v>
      </c>
      <c r="D1140" s="133" t="s">
        <v>158</v>
      </c>
      <c r="E1140" s="134" t="s">
        <v>1027</v>
      </c>
      <c r="F1140" s="135" t="s">
        <v>1028</v>
      </c>
      <c r="G1140" s="136" t="s">
        <v>161</v>
      </c>
      <c r="H1140" s="137">
        <v>13.2</v>
      </c>
      <c r="I1140" s="138"/>
      <c r="J1140" s="139">
        <f>ROUND(I1140*H1140,2)</f>
        <v>0</v>
      </c>
      <c r="K1140" s="140"/>
      <c r="L1140" s="32"/>
      <c r="M1140" s="141" t="s">
        <v>1</v>
      </c>
      <c r="N1140" s="142" t="s">
        <v>38</v>
      </c>
      <c r="P1140" s="143">
        <f>O1140*H1140</f>
        <v>0</v>
      </c>
      <c r="Q1140" s="143">
        <v>0</v>
      </c>
      <c r="R1140" s="143">
        <f>Q1140*H1140</f>
        <v>0</v>
      </c>
      <c r="S1140" s="143">
        <v>0</v>
      </c>
      <c r="T1140" s="144">
        <f>S1140*H1140</f>
        <v>0</v>
      </c>
      <c r="AR1140" s="145" t="s">
        <v>90</v>
      </c>
      <c r="AT1140" s="145" t="s">
        <v>158</v>
      </c>
      <c r="AU1140" s="145" t="s">
        <v>87</v>
      </c>
      <c r="AY1140" s="17" t="s">
        <v>155</v>
      </c>
      <c r="BE1140" s="146">
        <f>IF(N1140="základní",J1140,0)</f>
        <v>0</v>
      </c>
      <c r="BF1140" s="146">
        <f>IF(N1140="snížená",J1140,0)</f>
        <v>0</v>
      </c>
      <c r="BG1140" s="146">
        <f>IF(N1140="zákl. přenesená",J1140,0)</f>
        <v>0</v>
      </c>
      <c r="BH1140" s="146">
        <f>IF(N1140="sníž. přenesená",J1140,0)</f>
        <v>0</v>
      </c>
      <c r="BI1140" s="146">
        <f>IF(N1140="nulová",J1140,0)</f>
        <v>0</v>
      </c>
      <c r="BJ1140" s="17" t="s">
        <v>80</v>
      </c>
      <c r="BK1140" s="146">
        <f>ROUND(I1140*H1140,2)</f>
        <v>0</v>
      </c>
      <c r="BL1140" s="17" t="s">
        <v>90</v>
      </c>
      <c r="BM1140" s="145" t="s">
        <v>1029</v>
      </c>
    </row>
    <row r="1141" spans="2:65" s="1" customFormat="1" ht="21.75" customHeight="1">
      <c r="B1141" s="32"/>
      <c r="C1141" s="133" t="s">
        <v>588</v>
      </c>
      <c r="D1141" s="133" t="s">
        <v>158</v>
      </c>
      <c r="E1141" s="134" t="s">
        <v>1030</v>
      </c>
      <c r="F1141" s="135" t="s">
        <v>1031</v>
      </c>
      <c r="G1141" s="136" t="s">
        <v>335</v>
      </c>
      <c r="H1141" s="137">
        <v>1.25</v>
      </c>
      <c r="I1141" s="138"/>
      <c r="J1141" s="139">
        <f>ROUND(I1141*H1141,2)</f>
        <v>0</v>
      </c>
      <c r="K1141" s="140"/>
      <c r="L1141" s="32"/>
      <c r="M1141" s="141" t="s">
        <v>1</v>
      </c>
      <c r="N1141" s="142" t="s">
        <v>38</v>
      </c>
      <c r="P1141" s="143">
        <f>O1141*H1141</f>
        <v>0</v>
      </c>
      <c r="Q1141" s="143">
        <v>0</v>
      </c>
      <c r="R1141" s="143">
        <f>Q1141*H1141</f>
        <v>0</v>
      </c>
      <c r="S1141" s="143">
        <v>0</v>
      </c>
      <c r="T1141" s="144">
        <f>S1141*H1141</f>
        <v>0</v>
      </c>
      <c r="AR1141" s="145" t="s">
        <v>90</v>
      </c>
      <c r="AT1141" s="145" t="s">
        <v>158</v>
      </c>
      <c r="AU1141" s="145" t="s">
        <v>87</v>
      </c>
      <c r="AY1141" s="17" t="s">
        <v>155</v>
      </c>
      <c r="BE1141" s="146">
        <f>IF(N1141="základní",J1141,0)</f>
        <v>0</v>
      </c>
      <c r="BF1141" s="146">
        <f>IF(N1141="snížená",J1141,0)</f>
        <v>0</v>
      </c>
      <c r="BG1141" s="146">
        <f>IF(N1141="zákl. přenesená",J1141,0)</f>
        <v>0</v>
      </c>
      <c r="BH1141" s="146">
        <f>IF(N1141="sníž. přenesená",J1141,0)</f>
        <v>0</v>
      </c>
      <c r="BI1141" s="146">
        <f>IF(N1141="nulová",J1141,0)</f>
        <v>0</v>
      </c>
      <c r="BJ1141" s="17" t="s">
        <v>80</v>
      </c>
      <c r="BK1141" s="146">
        <f>ROUND(I1141*H1141,2)</f>
        <v>0</v>
      </c>
      <c r="BL1141" s="17" t="s">
        <v>90</v>
      </c>
      <c r="BM1141" s="145" t="s">
        <v>1032</v>
      </c>
    </row>
    <row r="1142" spans="2:65" s="12" customFormat="1" ht="10.199999999999999">
      <c r="B1142" s="147"/>
      <c r="D1142" s="148" t="s">
        <v>162</v>
      </c>
      <c r="E1142" s="149" t="s">
        <v>1</v>
      </c>
      <c r="F1142" s="150" t="s">
        <v>1033</v>
      </c>
      <c r="H1142" s="149" t="s">
        <v>1</v>
      </c>
      <c r="I1142" s="151"/>
      <c r="L1142" s="147"/>
      <c r="M1142" s="152"/>
      <c r="T1142" s="153"/>
      <c r="AT1142" s="149" t="s">
        <v>162</v>
      </c>
      <c r="AU1142" s="149" t="s">
        <v>87</v>
      </c>
      <c r="AV1142" s="12" t="s">
        <v>80</v>
      </c>
      <c r="AW1142" s="12" t="s">
        <v>30</v>
      </c>
      <c r="AX1142" s="12" t="s">
        <v>73</v>
      </c>
      <c r="AY1142" s="149" t="s">
        <v>155</v>
      </c>
    </row>
    <row r="1143" spans="2:65" s="13" customFormat="1" ht="10.199999999999999">
      <c r="B1143" s="154"/>
      <c r="D1143" s="148" t="s">
        <v>162</v>
      </c>
      <c r="E1143" s="155" t="s">
        <v>1</v>
      </c>
      <c r="F1143" s="156" t="s">
        <v>1034</v>
      </c>
      <c r="H1143" s="157">
        <v>1.25</v>
      </c>
      <c r="I1143" s="158"/>
      <c r="L1143" s="154"/>
      <c r="M1143" s="159"/>
      <c r="T1143" s="160"/>
      <c r="AT1143" s="155" t="s">
        <v>162</v>
      </c>
      <c r="AU1143" s="155" t="s">
        <v>87</v>
      </c>
      <c r="AV1143" s="13" t="s">
        <v>82</v>
      </c>
      <c r="AW1143" s="13" t="s">
        <v>30</v>
      </c>
      <c r="AX1143" s="13" t="s">
        <v>73</v>
      </c>
      <c r="AY1143" s="155" t="s">
        <v>155</v>
      </c>
    </row>
    <row r="1144" spans="2:65" s="14" customFormat="1" ht="10.199999999999999">
      <c r="B1144" s="161"/>
      <c r="D1144" s="148" t="s">
        <v>162</v>
      </c>
      <c r="E1144" s="162" t="s">
        <v>1</v>
      </c>
      <c r="F1144" s="163" t="s">
        <v>165</v>
      </c>
      <c r="H1144" s="164">
        <v>1.25</v>
      </c>
      <c r="I1144" s="165"/>
      <c r="L1144" s="161"/>
      <c r="M1144" s="166"/>
      <c r="T1144" s="167"/>
      <c r="AT1144" s="162" t="s">
        <v>162</v>
      </c>
      <c r="AU1144" s="162" t="s">
        <v>87</v>
      </c>
      <c r="AV1144" s="14" t="s">
        <v>90</v>
      </c>
      <c r="AW1144" s="14" t="s">
        <v>30</v>
      </c>
      <c r="AX1144" s="14" t="s">
        <v>80</v>
      </c>
      <c r="AY1144" s="162" t="s">
        <v>155</v>
      </c>
    </row>
    <row r="1145" spans="2:65" s="1" customFormat="1" ht="33" customHeight="1">
      <c r="B1145" s="32"/>
      <c r="C1145" s="133" t="s">
        <v>1035</v>
      </c>
      <c r="D1145" s="133" t="s">
        <v>158</v>
      </c>
      <c r="E1145" s="134" t="s">
        <v>1036</v>
      </c>
      <c r="F1145" s="135" t="s">
        <v>1037</v>
      </c>
      <c r="G1145" s="136" t="s">
        <v>213</v>
      </c>
      <c r="H1145" s="137">
        <v>106.51300000000001</v>
      </c>
      <c r="I1145" s="138"/>
      <c r="J1145" s="139">
        <f>ROUND(I1145*H1145,2)</f>
        <v>0</v>
      </c>
      <c r="K1145" s="140"/>
      <c r="L1145" s="32"/>
      <c r="M1145" s="141" t="s">
        <v>1</v>
      </c>
      <c r="N1145" s="142" t="s">
        <v>38</v>
      </c>
      <c r="P1145" s="143">
        <f>O1145*H1145</f>
        <v>0</v>
      </c>
      <c r="Q1145" s="143">
        <v>0</v>
      </c>
      <c r="R1145" s="143">
        <f>Q1145*H1145</f>
        <v>0</v>
      </c>
      <c r="S1145" s="143">
        <v>0</v>
      </c>
      <c r="T1145" s="144">
        <f>S1145*H1145</f>
        <v>0</v>
      </c>
      <c r="AR1145" s="145" t="s">
        <v>90</v>
      </c>
      <c r="AT1145" s="145" t="s">
        <v>158</v>
      </c>
      <c r="AU1145" s="145" t="s">
        <v>87</v>
      </c>
      <c r="AY1145" s="17" t="s">
        <v>155</v>
      </c>
      <c r="BE1145" s="146">
        <f>IF(N1145="základní",J1145,0)</f>
        <v>0</v>
      </c>
      <c r="BF1145" s="146">
        <f>IF(N1145="snížená",J1145,0)</f>
        <v>0</v>
      </c>
      <c r="BG1145" s="146">
        <f>IF(N1145="zákl. přenesená",J1145,0)</f>
        <v>0</v>
      </c>
      <c r="BH1145" s="146">
        <f>IF(N1145="sníž. přenesená",J1145,0)</f>
        <v>0</v>
      </c>
      <c r="BI1145" s="146">
        <f>IF(N1145="nulová",J1145,0)</f>
        <v>0</v>
      </c>
      <c r="BJ1145" s="17" t="s">
        <v>80</v>
      </c>
      <c r="BK1145" s="146">
        <f>ROUND(I1145*H1145,2)</f>
        <v>0</v>
      </c>
      <c r="BL1145" s="17" t="s">
        <v>90</v>
      </c>
      <c r="BM1145" s="145" t="s">
        <v>1038</v>
      </c>
    </row>
    <row r="1146" spans="2:65" s="12" customFormat="1" ht="10.199999999999999">
      <c r="B1146" s="147"/>
      <c r="D1146" s="148" t="s">
        <v>162</v>
      </c>
      <c r="E1146" s="149" t="s">
        <v>1</v>
      </c>
      <c r="F1146" s="150" t="s">
        <v>1039</v>
      </c>
      <c r="H1146" s="149" t="s">
        <v>1</v>
      </c>
      <c r="I1146" s="151"/>
      <c r="L1146" s="147"/>
      <c r="M1146" s="152"/>
      <c r="T1146" s="153"/>
      <c r="AT1146" s="149" t="s">
        <v>162</v>
      </c>
      <c r="AU1146" s="149" t="s">
        <v>87</v>
      </c>
      <c r="AV1146" s="12" t="s">
        <v>80</v>
      </c>
      <c r="AW1146" s="12" t="s">
        <v>30</v>
      </c>
      <c r="AX1146" s="12" t="s">
        <v>73</v>
      </c>
      <c r="AY1146" s="149" t="s">
        <v>155</v>
      </c>
    </row>
    <row r="1147" spans="2:65" s="13" customFormat="1" ht="10.199999999999999">
      <c r="B1147" s="154"/>
      <c r="D1147" s="148" t="s">
        <v>162</v>
      </c>
      <c r="E1147" s="155" t="s">
        <v>1</v>
      </c>
      <c r="F1147" s="156" t="s">
        <v>1040</v>
      </c>
      <c r="H1147" s="157">
        <v>9.5129999999999999</v>
      </c>
      <c r="I1147" s="158"/>
      <c r="L1147" s="154"/>
      <c r="M1147" s="159"/>
      <c r="T1147" s="160"/>
      <c r="AT1147" s="155" t="s">
        <v>162</v>
      </c>
      <c r="AU1147" s="155" t="s">
        <v>87</v>
      </c>
      <c r="AV1147" s="13" t="s">
        <v>82</v>
      </c>
      <c r="AW1147" s="13" t="s">
        <v>30</v>
      </c>
      <c r="AX1147" s="13" t="s">
        <v>73</v>
      </c>
      <c r="AY1147" s="155" t="s">
        <v>155</v>
      </c>
    </row>
    <row r="1148" spans="2:65" s="13" customFormat="1" ht="10.199999999999999">
      <c r="B1148" s="154"/>
      <c r="D1148" s="148" t="s">
        <v>162</v>
      </c>
      <c r="E1148" s="155" t="s">
        <v>1</v>
      </c>
      <c r="F1148" s="156" t="s">
        <v>1041</v>
      </c>
      <c r="H1148" s="157">
        <v>97</v>
      </c>
      <c r="I1148" s="158"/>
      <c r="L1148" s="154"/>
      <c r="M1148" s="159"/>
      <c r="T1148" s="160"/>
      <c r="AT1148" s="155" t="s">
        <v>162</v>
      </c>
      <c r="AU1148" s="155" t="s">
        <v>87</v>
      </c>
      <c r="AV1148" s="13" t="s">
        <v>82</v>
      </c>
      <c r="AW1148" s="13" t="s">
        <v>30</v>
      </c>
      <c r="AX1148" s="13" t="s">
        <v>73</v>
      </c>
      <c r="AY1148" s="155" t="s">
        <v>155</v>
      </c>
    </row>
    <row r="1149" spans="2:65" s="14" customFormat="1" ht="10.199999999999999">
      <c r="B1149" s="161"/>
      <c r="D1149" s="148" t="s">
        <v>162</v>
      </c>
      <c r="E1149" s="162" t="s">
        <v>1</v>
      </c>
      <c r="F1149" s="163" t="s">
        <v>165</v>
      </c>
      <c r="H1149" s="164">
        <v>106.51300000000001</v>
      </c>
      <c r="I1149" s="165"/>
      <c r="L1149" s="161"/>
      <c r="M1149" s="166"/>
      <c r="T1149" s="167"/>
      <c r="AT1149" s="162" t="s">
        <v>162</v>
      </c>
      <c r="AU1149" s="162" t="s">
        <v>87</v>
      </c>
      <c r="AV1149" s="14" t="s">
        <v>90</v>
      </c>
      <c r="AW1149" s="14" t="s">
        <v>30</v>
      </c>
      <c r="AX1149" s="14" t="s">
        <v>80</v>
      </c>
      <c r="AY1149" s="162" t="s">
        <v>155</v>
      </c>
    </row>
    <row r="1150" spans="2:65" s="1" customFormat="1" ht="16.5" customHeight="1">
      <c r="B1150" s="32"/>
      <c r="C1150" s="133" t="s">
        <v>596</v>
      </c>
      <c r="D1150" s="133" t="s">
        <v>158</v>
      </c>
      <c r="E1150" s="134" t="s">
        <v>1042</v>
      </c>
      <c r="F1150" s="135" t="s">
        <v>1043</v>
      </c>
      <c r="G1150" s="136" t="s">
        <v>213</v>
      </c>
      <c r="H1150" s="137">
        <v>38.83</v>
      </c>
      <c r="I1150" s="138"/>
      <c r="J1150" s="139">
        <f>ROUND(I1150*H1150,2)</f>
        <v>0</v>
      </c>
      <c r="K1150" s="140"/>
      <c r="L1150" s="32"/>
      <c r="M1150" s="141" t="s">
        <v>1</v>
      </c>
      <c r="N1150" s="142" t="s">
        <v>38</v>
      </c>
      <c r="P1150" s="143">
        <f>O1150*H1150</f>
        <v>0</v>
      </c>
      <c r="Q1150" s="143">
        <v>0</v>
      </c>
      <c r="R1150" s="143">
        <f>Q1150*H1150</f>
        <v>0</v>
      </c>
      <c r="S1150" s="143">
        <v>0</v>
      </c>
      <c r="T1150" s="144">
        <f>S1150*H1150</f>
        <v>0</v>
      </c>
      <c r="AR1150" s="145" t="s">
        <v>90</v>
      </c>
      <c r="AT1150" s="145" t="s">
        <v>158</v>
      </c>
      <c r="AU1150" s="145" t="s">
        <v>87</v>
      </c>
      <c r="AY1150" s="17" t="s">
        <v>155</v>
      </c>
      <c r="BE1150" s="146">
        <f>IF(N1150="základní",J1150,0)</f>
        <v>0</v>
      </c>
      <c r="BF1150" s="146">
        <f>IF(N1150="snížená",J1150,0)</f>
        <v>0</v>
      </c>
      <c r="BG1150" s="146">
        <f>IF(N1150="zákl. přenesená",J1150,0)</f>
        <v>0</v>
      </c>
      <c r="BH1150" s="146">
        <f>IF(N1150="sníž. přenesená",J1150,0)</f>
        <v>0</v>
      </c>
      <c r="BI1150" s="146">
        <f>IF(N1150="nulová",J1150,0)</f>
        <v>0</v>
      </c>
      <c r="BJ1150" s="17" t="s">
        <v>80</v>
      </c>
      <c r="BK1150" s="146">
        <f>ROUND(I1150*H1150,2)</f>
        <v>0</v>
      </c>
      <c r="BL1150" s="17" t="s">
        <v>90</v>
      </c>
      <c r="BM1150" s="145" t="s">
        <v>1044</v>
      </c>
    </row>
    <row r="1151" spans="2:65" s="12" customFormat="1" ht="10.199999999999999">
      <c r="B1151" s="147"/>
      <c r="D1151" s="148" t="s">
        <v>162</v>
      </c>
      <c r="E1151" s="149" t="s">
        <v>1</v>
      </c>
      <c r="F1151" s="150" t="s">
        <v>1045</v>
      </c>
      <c r="H1151" s="149" t="s">
        <v>1</v>
      </c>
      <c r="I1151" s="151"/>
      <c r="L1151" s="147"/>
      <c r="M1151" s="152"/>
      <c r="T1151" s="153"/>
      <c r="AT1151" s="149" t="s">
        <v>162</v>
      </c>
      <c r="AU1151" s="149" t="s">
        <v>87</v>
      </c>
      <c r="AV1151" s="12" t="s">
        <v>80</v>
      </c>
      <c r="AW1151" s="12" t="s">
        <v>30</v>
      </c>
      <c r="AX1151" s="12" t="s">
        <v>73</v>
      </c>
      <c r="AY1151" s="149" t="s">
        <v>155</v>
      </c>
    </row>
    <row r="1152" spans="2:65" s="13" customFormat="1" ht="10.199999999999999">
      <c r="B1152" s="154"/>
      <c r="D1152" s="148" t="s">
        <v>162</v>
      </c>
      <c r="E1152" s="155" t="s">
        <v>1</v>
      </c>
      <c r="F1152" s="156" t="s">
        <v>1046</v>
      </c>
      <c r="H1152" s="157">
        <v>38.83</v>
      </c>
      <c r="I1152" s="158"/>
      <c r="L1152" s="154"/>
      <c r="M1152" s="159"/>
      <c r="T1152" s="160"/>
      <c r="AT1152" s="155" t="s">
        <v>162</v>
      </c>
      <c r="AU1152" s="155" t="s">
        <v>87</v>
      </c>
      <c r="AV1152" s="13" t="s">
        <v>82</v>
      </c>
      <c r="AW1152" s="13" t="s">
        <v>30</v>
      </c>
      <c r="AX1152" s="13" t="s">
        <v>73</v>
      </c>
      <c r="AY1152" s="155" t="s">
        <v>155</v>
      </c>
    </row>
    <row r="1153" spans="2:65" s="14" customFormat="1" ht="10.199999999999999">
      <c r="B1153" s="161"/>
      <c r="D1153" s="148" t="s">
        <v>162</v>
      </c>
      <c r="E1153" s="162" t="s">
        <v>1</v>
      </c>
      <c r="F1153" s="163" t="s">
        <v>165</v>
      </c>
      <c r="H1153" s="164">
        <v>38.83</v>
      </c>
      <c r="I1153" s="165"/>
      <c r="L1153" s="161"/>
      <c r="M1153" s="166"/>
      <c r="T1153" s="167"/>
      <c r="AT1153" s="162" t="s">
        <v>162</v>
      </c>
      <c r="AU1153" s="162" t="s">
        <v>87</v>
      </c>
      <c r="AV1153" s="14" t="s">
        <v>90</v>
      </c>
      <c r="AW1153" s="14" t="s">
        <v>30</v>
      </c>
      <c r="AX1153" s="14" t="s">
        <v>80</v>
      </c>
      <c r="AY1153" s="162" t="s">
        <v>155</v>
      </c>
    </row>
    <row r="1154" spans="2:65" s="11" customFormat="1" ht="20.85" customHeight="1">
      <c r="B1154" s="121"/>
      <c r="D1154" s="122" t="s">
        <v>72</v>
      </c>
      <c r="E1154" s="131" t="s">
        <v>563</v>
      </c>
      <c r="F1154" s="131" t="s">
        <v>1047</v>
      </c>
      <c r="I1154" s="124"/>
      <c r="J1154" s="132">
        <f>BK1154</f>
        <v>0</v>
      </c>
      <c r="L1154" s="121"/>
      <c r="M1154" s="126"/>
      <c r="P1154" s="127">
        <f>SUM(P1155:P1454)</f>
        <v>0</v>
      </c>
      <c r="R1154" s="127">
        <f>SUM(R1155:R1454)</f>
        <v>0</v>
      </c>
      <c r="T1154" s="128">
        <f>SUM(T1155:T1454)</f>
        <v>12.51</v>
      </c>
      <c r="AR1154" s="122" t="s">
        <v>80</v>
      </c>
      <c r="AT1154" s="129" t="s">
        <v>72</v>
      </c>
      <c r="AU1154" s="129" t="s">
        <v>82</v>
      </c>
      <c r="AY1154" s="122" t="s">
        <v>155</v>
      </c>
      <c r="BK1154" s="130">
        <f>SUM(BK1155:BK1454)</f>
        <v>0</v>
      </c>
    </row>
    <row r="1155" spans="2:65" s="1" customFormat="1" ht="24.15" customHeight="1">
      <c r="B1155" s="32"/>
      <c r="C1155" s="133" t="s">
        <v>1048</v>
      </c>
      <c r="D1155" s="133" t="s">
        <v>158</v>
      </c>
      <c r="E1155" s="134" t="s">
        <v>1049</v>
      </c>
      <c r="F1155" s="135" t="s">
        <v>1050</v>
      </c>
      <c r="G1155" s="136" t="s">
        <v>213</v>
      </c>
      <c r="H1155" s="137">
        <v>16.760000000000002</v>
      </c>
      <c r="I1155" s="138"/>
      <c r="J1155" s="139">
        <f>ROUND(I1155*H1155,2)</f>
        <v>0</v>
      </c>
      <c r="K1155" s="140"/>
      <c r="L1155" s="32"/>
      <c r="M1155" s="141" t="s">
        <v>1</v>
      </c>
      <c r="N1155" s="142" t="s">
        <v>38</v>
      </c>
      <c r="P1155" s="143">
        <f>O1155*H1155</f>
        <v>0</v>
      </c>
      <c r="Q1155" s="143">
        <v>0</v>
      </c>
      <c r="R1155" s="143">
        <f>Q1155*H1155</f>
        <v>0</v>
      </c>
      <c r="S1155" s="143">
        <v>0</v>
      </c>
      <c r="T1155" s="144">
        <f>S1155*H1155</f>
        <v>0</v>
      </c>
      <c r="AR1155" s="145" t="s">
        <v>90</v>
      </c>
      <c r="AT1155" s="145" t="s">
        <v>158</v>
      </c>
      <c r="AU1155" s="145" t="s">
        <v>87</v>
      </c>
      <c r="AY1155" s="17" t="s">
        <v>155</v>
      </c>
      <c r="BE1155" s="146">
        <f>IF(N1155="základní",J1155,0)</f>
        <v>0</v>
      </c>
      <c r="BF1155" s="146">
        <f>IF(N1155="snížená",J1155,0)</f>
        <v>0</v>
      </c>
      <c r="BG1155" s="146">
        <f>IF(N1155="zákl. přenesená",J1155,0)</f>
        <v>0</v>
      </c>
      <c r="BH1155" s="146">
        <f>IF(N1155="sníž. přenesená",J1155,0)</f>
        <v>0</v>
      </c>
      <c r="BI1155" s="146">
        <f>IF(N1155="nulová",J1155,0)</f>
        <v>0</v>
      </c>
      <c r="BJ1155" s="17" t="s">
        <v>80</v>
      </c>
      <c r="BK1155" s="146">
        <f>ROUND(I1155*H1155,2)</f>
        <v>0</v>
      </c>
      <c r="BL1155" s="17" t="s">
        <v>90</v>
      </c>
      <c r="BM1155" s="145" t="s">
        <v>1051</v>
      </c>
    </row>
    <row r="1156" spans="2:65" s="1" customFormat="1" ht="33" customHeight="1">
      <c r="B1156" s="32"/>
      <c r="C1156" s="133" t="s">
        <v>608</v>
      </c>
      <c r="D1156" s="133" t="s">
        <v>158</v>
      </c>
      <c r="E1156" s="134" t="s">
        <v>1052</v>
      </c>
      <c r="F1156" s="135" t="s">
        <v>1053</v>
      </c>
      <c r="G1156" s="136" t="s">
        <v>457</v>
      </c>
      <c r="H1156" s="137">
        <v>33.520000000000003</v>
      </c>
      <c r="I1156" s="138"/>
      <c r="J1156" s="139">
        <f>ROUND(I1156*H1156,2)</f>
        <v>0</v>
      </c>
      <c r="K1156" s="140"/>
      <c r="L1156" s="32"/>
      <c r="M1156" s="141" t="s">
        <v>1</v>
      </c>
      <c r="N1156" s="142" t="s">
        <v>38</v>
      </c>
      <c r="P1156" s="143">
        <f>O1156*H1156</f>
        <v>0</v>
      </c>
      <c r="Q1156" s="143">
        <v>0</v>
      </c>
      <c r="R1156" s="143">
        <f>Q1156*H1156</f>
        <v>0</v>
      </c>
      <c r="S1156" s="143">
        <v>0</v>
      </c>
      <c r="T1156" s="144">
        <f>S1156*H1156</f>
        <v>0</v>
      </c>
      <c r="AR1156" s="145" t="s">
        <v>90</v>
      </c>
      <c r="AT1156" s="145" t="s">
        <v>158</v>
      </c>
      <c r="AU1156" s="145" t="s">
        <v>87</v>
      </c>
      <c r="AY1156" s="17" t="s">
        <v>155</v>
      </c>
      <c r="BE1156" s="146">
        <f>IF(N1156="základní",J1156,0)</f>
        <v>0</v>
      </c>
      <c r="BF1156" s="146">
        <f>IF(N1156="snížená",J1156,0)</f>
        <v>0</v>
      </c>
      <c r="BG1156" s="146">
        <f>IF(N1156="zákl. přenesená",J1156,0)</f>
        <v>0</v>
      </c>
      <c r="BH1156" s="146">
        <f>IF(N1156="sníž. přenesená",J1156,0)</f>
        <v>0</v>
      </c>
      <c r="BI1156" s="146">
        <f>IF(N1156="nulová",J1156,0)</f>
        <v>0</v>
      </c>
      <c r="BJ1156" s="17" t="s">
        <v>80</v>
      </c>
      <c r="BK1156" s="146">
        <f>ROUND(I1156*H1156,2)</f>
        <v>0</v>
      </c>
      <c r="BL1156" s="17" t="s">
        <v>90</v>
      </c>
      <c r="BM1156" s="145" t="s">
        <v>1054</v>
      </c>
    </row>
    <row r="1157" spans="2:65" s="12" customFormat="1" ht="10.199999999999999">
      <c r="B1157" s="147"/>
      <c r="D1157" s="148" t="s">
        <v>162</v>
      </c>
      <c r="E1157" s="149" t="s">
        <v>1</v>
      </c>
      <c r="F1157" s="150" t="s">
        <v>174</v>
      </c>
      <c r="H1157" s="149" t="s">
        <v>1</v>
      </c>
      <c r="I1157" s="151"/>
      <c r="L1157" s="147"/>
      <c r="M1157" s="152"/>
      <c r="T1157" s="153"/>
      <c r="AT1157" s="149" t="s">
        <v>162</v>
      </c>
      <c r="AU1157" s="149" t="s">
        <v>87</v>
      </c>
      <c r="AV1157" s="12" t="s">
        <v>80</v>
      </c>
      <c r="AW1157" s="12" t="s">
        <v>30</v>
      </c>
      <c r="AX1157" s="12" t="s">
        <v>73</v>
      </c>
      <c r="AY1157" s="149" t="s">
        <v>155</v>
      </c>
    </row>
    <row r="1158" spans="2:65" s="12" customFormat="1" ht="10.199999999999999">
      <c r="B1158" s="147"/>
      <c r="D1158" s="148" t="s">
        <v>162</v>
      </c>
      <c r="E1158" s="149" t="s">
        <v>1</v>
      </c>
      <c r="F1158" s="150" t="s">
        <v>1055</v>
      </c>
      <c r="H1158" s="149" t="s">
        <v>1</v>
      </c>
      <c r="I1158" s="151"/>
      <c r="L1158" s="147"/>
      <c r="M1158" s="152"/>
      <c r="T1158" s="153"/>
      <c r="AT1158" s="149" t="s">
        <v>162</v>
      </c>
      <c r="AU1158" s="149" t="s">
        <v>87</v>
      </c>
      <c r="AV1158" s="12" t="s">
        <v>80</v>
      </c>
      <c r="AW1158" s="12" t="s">
        <v>30</v>
      </c>
      <c r="AX1158" s="12" t="s">
        <v>73</v>
      </c>
      <c r="AY1158" s="149" t="s">
        <v>155</v>
      </c>
    </row>
    <row r="1159" spans="2:65" s="12" customFormat="1" ht="10.199999999999999">
      <c r="B1159" s="147"/>
      <c r="D1159" s="148" t="s">
        <v>162</v>
      </c>
      <c r="E1159" s="149" t="s">
        <v>1</v>
      </c>
      <c r="F1159" s="150" t="s">
        <v>1056</v>
      </c>
      <c r="H1159" s="149" t="s">
        <v>1</v>
      </c>
      <c r="I1159" s="151"/>
      <c r="L1159" s="147"/>
      <c r="M1159" s="152"/>
      <c r="T1159" s="153"/>
      <c r="AT1159" s="149" t="s">
        <v>162</v>
      </c>
      <c r="AU1159" s="149" t="s">
        <v>87</v>
      </c>
      <c r="AV1159" s="12" t="s">
        <v>80</v>
      </c>
      <c r="AW1159" s="12" t="s">
        <v>30</v>
      </c>
      <c r="AX1159" s="12" t="s">
        <v>73</v>
      </c>
      <c r="AY1159" s="149" t="s">
        <v>155</v>
      </c>
    </row>
    <row r="1160" spans="2:65" s="13" customFormat="1" ht="10.199999999999999">
      <c r="B1160" s="154"/>
      <c r="D1160" s="148" t="s">
        <v>162</v>
      </c>
      <c r="E1160" s="155" t="s">
        <v>1</v>
      </c>
      <c r="F1160" s="156" t="s">
        <v>1057</v>
      </c>
      <c r="H1160" s="157">
        <v>3.76</v>
      </c>
      <c r="I1160" s="158"/>
      <c r="L1160" s="154"/>
      <c r="M1160" s="159"/>
      <c r="T1160" s="160"/>
      <c r="AT1160" s="155" t="s">
        <v>162</v>
      </c>
      <c r="AU1160" s="155" t="s">
        <v>87</v>
      </c>
      <c r="AV1160" s="13" t="s">
        <v>82</v>
      </c>
      <c r="AW1160" s="13" t="s">
        <v>30</v>
      </c>
      <c r="AX1160" s="13" t="s">
        <v>73</v>
      </c>
      <c r="AY1160" s="155" t="s">
        <v>155</v>
      </c>
    </row>
    <row r="1161" spans="2:65" s="15" customFormat="1" ht="10.199999999999999">
      <c r="B1161" s="168"/>
      <c r="D1161" s="148" t="s">
        <v>162</v>
      </c>
      <c r="E1161" s="169" t="s">
        <v>1</v>
      </c>
      <c r="F1161" s="170" t="s">
        <v>170</v>
      </c>
      <c r="H1161" s="171">
        <v>3.76</v>
      </c>
      <c r="I1161" s="172"/>
      <c r="L1161" s="168"/>
      <c r="M1161" s="173"/>
      <c r="T1161" s="174"/>
      <c r="AT1161" s="169" t="s">
        <v>162</v>
      </c>
      <c r="AU1161" s="169" t="s">
        <v>87</v>
      </c>
      <c r="AV1161" s="15" t="s">
        <v>87</v>
      </c>
      <c r="AW1161" s="15" t="s">
        <v>30</v>
      </c>
      <c r="AX1161" s="15" t="s">
        <v>73</v>
      </c>
      <c r="AY1161" s="169" t="s">
        <v>155</v>
      </c>
    </row>
    <row r="1162" spans="2:65" s="12" customFormat="1" ht="10.199999999999999">
      <c r="B1162" s="147"/>
      <c r="D1162" s="148" t="s">
        <v>162</v>
      </c>
      <c r="E1162" s="149" t="s">
        <v>1</v>
      </c>
      <c r="F1162" s="150" t="s">
        <v>247</v>
      </c>
      <c r="H1162" s="149" t="s">
        <v>1</v>
      </c>
      <c r="I1162" s="151"/>
      <c r="L1162" s="147"/>
      <c r="M1162" s="152"/>
      <c r="T1162" s="153"/>
      <c r="AT1162" s="149" t="s">
        <v>162</v>
      </c>
      <c r="AU1162" s="149" t="s">
        <v>87</v>
      </c>
      <c r="AV1162" s="12" t="s">
        <v>80</v>
      </c>
      <c r="AW1162" s="12" t="s">
        <v>30</v>
      </c>
      <c r="AX1162" s="12" t="s">
        <v>73</v>
      </c>
      <c r="AY1162" s="149" t="s">
        <v>155</v>
      </c>
    </row>
    <row r="1163" spans="2:65" s="12" customFormat="1" ht="10.199999999999999">
      <c r="B1163" s="147"/>
      <c r="D1163" s="148" t="s">
        <v>162</v>
      </c>
      <c r="E1163" s="149" t="s">
        <v>1</v>
      </c>
      <c r="F1163" s="150" t="s">
        <v>1058</v>
      </c>
      <c r="H1163" s="149" t="s">
        <v>1</v>
      </c>
      <c r="I1163" s="151"/>
      <c r="L1163" s="147"/>
      <c r="M1163" s="152"/>
      <c r="T1163" s="153"/>
      <c r="AT1163" s="149" t="s">
        <v>162</v>
      </c>
      <c r="AU1163" s="149" t="s">
        <v>87</v>
      </c>
      <c r="AV1163" s="12" t="s">
        <v>80</v>
      </c>
      <c r="AW1163" s="12" t="s">
        <v>30</v>
      </c>
      <c r="AX1163" s="12" t="s">
        <v>73</v>
      </c>
      <c r="AY1163" s="149" t="s">
        <v>155</v>
      </c>
    </row>
    <row r="1164" spans="2:65" s="12" customFormat="1" ht="10.199999999999999">
      <c r="B1164" s="147"/>
      <c r="D1164" s="148" t="s">
        <v>162</v>
      </c>
      <c r="E1164" s="149" t="s">
        <v>1</v>
      </c>
      <c r="F1164" s="150" t="s">
        <v>1059</v>
      </c>
      <c r="H1164" s="149" t="s">
        <v>1</v>
      </c>
      <c r="I1164" s="151"/>
      <c r="L1164" s="147"/>
      <c r="M1164" s="152"/>
      <c r="T1164" s="153"/>
      <c r="AT1164" s="149" t="s">
        <v>162</v>
      </c>
      <c r="AU1164" s="149" t="s">
        <v>87</v>
      </c>
      <c r="AV1164" s="12" t="s">
        <v>80</v>
      </c>
      <c r="AW1164" s="12" t="s">
        <v>30</v>
      </c>
      <c r="AX1164" s="12" t="s">
        <v>73</v>
      </c>
      <c r="AY1164" s="149" t="s">
        <v>155</v>
      </c>
    </row>
    <row r="1165" spans="2:65" s="12" customFormat="1" ht="10.199999999999999">
      <c r="B1165" s="147"/>
      <c r="D1165" s="148" t="s">
        <v>162</v>
      </c>
      <c r="E1165" s="149" t="s">
        <v>1</v>
      </c>
      <c r="F1165" s="150" t="s">
        <v>1056</v>
      </c>
      <c r="H1165" s="149" t="s">
        <v>1</v>
      </c>
      <c r="I1165" s="151"/>
      <c r="L1165" s="147"/>
      <c r="M1165" s="152"/>
      <c r="T1165" s="153"/>
      <c r="AT1165" s="149" t="s">
        <v>162</v>
      </c>
      <c r="AU1165" s="149" t="s">
        <v>87</v>
      </c>
      <c r="AV1165" s="12" t="s">
        <v>80</v>
      </c>
      <c r="AW1165" s="12" t="s">
        <v>30</v>
      </c>
      <c r="AX1165" s="12" t="s">
        <v>73</v>
      </c>
      <c r="AY1165" s="149" t="s">
        <v>155</v>
      </c>
    </row>
    <row r="1166" spans="2:65" s="13" customFormat="1" ht="10.199999999999999">
      <c r="B1166" s="154"/>
      <c r="D1166" s="148" t="s">
        <v>162</v>
      </c>
      <c r="E1166" s="155" t="s">
        <v>1</v>
      </c>
      <c r="F1166" s="156" t="s">
        <v>1060</v>
      </c>
      <c r="H1166" s="157">
        <v>19.84</v>
      </c>
      <c r="I1166" s="158"/>
      <c r="L1166" s="154"/>
      <c r="M1166" s="159"/>
      <c r="T1166" s="160"/>
      <c r="AT1166" s="155" t="s">
        <v>162</v>
      </c>
      <c r="AU1166" s="155" t="s">
        <v>87</v>
      </c>
      <c r="AV1166" s="13" t="s">
        <v>82</v>
      </c>
      <c r="AW1166" s="13" t="s">
        <v>30</v>
      </c>
      <c r="AX1166" s="13" t="s">
        <v>73</v>
      </c>
      <c r="AY1166" s="155" t="s">
        <v>155</v>
      </c>
    </row>
    <row r="1167" spans="2:65" s="12" customFormat="1" ht="10.199999999999999">
      <c r="B1167" s="147"/>
      <c r="D1167" s="148" t="s">
        <v>162</v>
      </c>
      <c r="E1167" s="149" t="s">
        <v>1</v>
      </c>
      <c r="F1167" s="150" t="s">
        <v>1061</v>
      </c>
      <c r="H1167" s="149" t="s">
        <v>1</v>
      </c>
      <c r="I1167" s="151"/>
      <c r="L1167" s="147"/>
      <c r="M1167" s="152"/>
      <c r="T1167" s="153"/>
      <c r="AT1167" s="149" t="s">
        <v>162</v>
      </c>
      <c r="AU1167" s="149" t="s">
        <v>87</v>
      </c>
      <c r="AV1167" s="12" t="s">
        <v>80</v>
      </c>
      <c r="AW1167" s="12" t="s">
        <v>30</v>
      </c>
      <c r="AX1167" s="12" t="s">
        <v>73</v>
      </c>
      <c r="AY1167" s="149" t="s">
        <v>155</v>
      </c>
    </row>
    <row r="1168" spans="2:65" s="12" customFormat="1" ht="10.199999999999999">
      <c r="B1168" s="147"/>
      <c r="D1168" s="148" t="s">
        <v>162</v>
      </c>
      <c r="E1168" s="149" t="s">
        <v>1</v>
      </c>
      <c r="F1168" s="150" t="s">
        <v>1056</v>
      </c>
      <c r="H1168" s="149" t="s">
        <v>1</v>
      </c>
      <c r="I1168" s="151"/>
      <c r="L1168" s="147"/>
      <c r="M1168" s="152"/>
      <c r="T1168" s="153"/>
      <c r="AT1168" s="149" t="s">
        <v>162</v>
      </c>
      <c r="AU1168" s="149" t="s">
        <v>87</v>
      </c>
      <c r="AV1168" s="12" t="s">
        <v>80</v>
      </c>
      <c r="AW1168" s="12" t="s">
        <v>30</v>
      </c>
      <c r="AX1168" s="12" t="s">
        <v>73</v>
      </c>
      <c r="AY1168" s="149" t="s">
        <v>155</v>
      </c>
    </row>
    <row r="1169" spans="2:65" s="13" customFormat="1" ht="10.199999999999999">
      <c r="B1169" s="154"/>
      <c r="D1169" s="148" t="s">
        <v>162</v>
      </c>
      <c r="E1169" s="155" t="s">
        <v>1</v>
      </c>
      <c r="F1169" s="156" t="s">
        <v>1062</v>
      </c>
      <c r="H1169" s="157">
        <v>9.92</v>
      </c>
      <c r="I1169" s="158"/>
      <c r="L1169" s="154"/>
      <c r="M1169" s="159"/>
      <c r="T1169" s="160"/>
      <c r="AT1169" s="155" t="s">
        <v>162</v>
      </c>
      <c r="AU1169" s="155" t="s">
        <v>87</v>
      </c>
      <c r="AV1169" s="13" t="s">
        <v>82</v>
      </c>
      <c r="AW1169" s="13" t="s">
        <v>30</v>
      </c>
      <c r="AX1169" s="13" t="s">
        <v>73</v>
      </c>
      <c r="AY1169" s="155" t="s">
        <v>155</v>
      </c>
    </row>
    <row r="1170" spans="2:65" s="15" customFormat="1" ht="10.199999999999999">
      <c r="B1170" s="168"/>
      <c r="D1170" s="148" t="s">
        <v>162</v>
      </c>
      <c r="E1170" s="169" t="s">
        <v>1</v>
      </c>
      <c r="F1170" s="170" t="s">
        <v>170</v>
      </c>
      <c r="H1170" s="171">
        <v>29.759999999999998</v>
      </c>
      <c r="I1170" s="172"/>
      <c r="L1170" s="168"/>
      <c r="M1170" s="173"/>
      <c r="T1170" s="174"/>
      <c r="AT1170" s="169" t="s">
        <v>162</v>
      </c>
      <c r="AU1170" s="169" t="s">
        <v>87</v>
      </c>
      <c r="AV1170" s="15" t="s">
        <v>87</v>
      </c>
      <c r="AW1170" s="15" t="s">
        <v>30</v>
      </c>
      <c r="AX1170" s="15" t="s">
        <v>73</v>
      </c>
      <c r="AY1170" s="169" t="s">
        <v>155</v>
      </c>
    </row>
    <row r="1171" spans="2:65" s="12" customFormat="1" ht="10.199999999999999">
      <c r="B1171" s="147"/>
      <c r="D1171" s="148" t="s">
        <v>162</v>
      </c>
      <c r="E1171" s="149" t="s">
        <v>1</v>
      </c>
      <c r="F1171" s="150" t="s">
        <v>247</v>
      </c>
      <c r="H1171" s="149" t="s">
        <v>1</v>
      </c>
      <c r="I1171" s="151"/>
      <c r="L1171" s="147"/>
      <c r="M1171" s="152"/>
      <c r="T1171" s="153"/>
      <c r="AT1171" s="149" t="s">
        <v>162</v>
      </c>
      <c r="AU1171" s="149" t="s">
        <v>87</v>
      </c>
      <c r="AV1171" s="12" t="s">
        <v>80</v>
      </c>
      <c r="AW1171" s="12" t="s">
        <v>30</v>
      </c>
      <c r="AX1171" s="12" t="s">
        <v>73</v>
      </c>
      <c r="AY1171" s="149" t="s">
        <v>155</v>
      </c>
    </row>
    <row r="1172" spans="2:65" s="14" customFormat="1" ht="10.199999999999999">
      <c r="B1172" s="161"/>
      <c r="D1172" s="148" t="s">
        <v>162</v>
      </c>
      <c r="E1172" s="162" t="s">
        <v>1</v>
      </c>
      <c r="F1172" s="163" t="s">
        <v>165</v>
      </c>
      <c r="H1172" s="164">
        <v>33.520000000000003</v>
      </c>
      <c r="I1172" s="165"/>
      <c r="L1172" s="161"/>
      <c r="M1172" s="166"/>
      <c r="T1172" s="167"/>
      <c r="AT1172" s="162" t="s">
        <v>162</v>
      </c>
      <c r="AU1172" s="162" t="s">
        <v>87</v>
      </c>
      <c r="AV1172" s="14" t="s">
        <v>90</v>
      </c>
      <c r="AW1172" s="14" t="s">
        <v>30</v>
      </c>
      <c r="AX1172" s="14" t="s">
        <v>80</v>
      </c>
      <c r="AY1172" s="162" t="s">
        <v>155</v>
      </c>
    </row>
    <row r="1173" spans="2:65" s="1" customFormat="1" ht="37.799999999999997" customHeight="1">
      <c r="B1173" s="32"/>
      <c r="C1173" s="133" t="s">
        <v>1063</v>
      </c>
      <c r="D1173" s="133" t="s">
        <v>158</v>
      </c>
      <c r="E1173" s="134" t="s">
        <v>1064</v>
      </c>
      <c r="F1173" s="135" t="s">
        <v>1065</v>
      </c>
      <c r="G1173" s="136" t="s">
        <v>457</v>
      </c>
      <c r="H1173" s="137">
        <v>165.096</v>
      </c>
      <c r="I1173" s="138"/>
      <c r="J1173" s="139">
        <f>ROUND(I1173*H1173,2)</f>
        <v>0</v>
      </c>
      <c r="K1173" s="140"/>
      <c r="L1173" s="32"/>
      <c r="M1173" s="141" t="s">
        <v>1</v>
      </c>
      <c r="N1173" s="142" t="s">
        <v>38</v>
      </c>
      <c r="P1173" s="143">
        <f>O1173*H1173</f>
        <v>0</v>
      </c>
      <c r="Q1173" s="143">
        <v>0</v>
      </c>
      <c r="R1173" s="143">
        <f>Q1173*H1173</f>
        <v>0</v>
      </c>
      <c r="S1173" s="143">
        <v>0</v>
      </c>
      <c r="T1173" s="144">
        <f>S1173*H1173</f>
        <v>0</v>
      </c>
      <c r="AR1173" s="145" t="s">
        <v>90</v>
      </c>
      <c r="AT1173" s="145" t="s">
        <v>158</v>
      </c>
      <c r="AU1173" s="145" t="s">
        <v>87</v>
      </c>
      <c r="AY1173" s="17" t="s">
        <v>155</v>
      </c>
      <c r="BE1173" s="146">
        <f>IF(N1173="základní",J1173,0)</f>
        <v>0</v>
      </c>
      <c r="BF1173" s="146">
        <f>IF(N1173="snížená",J1173,0)</f>
        <v>0</v>
      </c>
      <c r="BG1173" s="146">
        <f>IF(N1173="zákl. přenesená",J1173,0)</f>
        <v>0</v>
      </c>
      <c r="BH1173" s="146">
        <f>IF(N1173="sníž. přenesená",J1173,0)</f>
        <v>0</v>
      </c>
      <c r="BI1173" s="146">
        <f>IF(N1173="nulová",J1173,0)</f>
        <v>0</v>
      </c>
      <c r="BJ1173" s="17" t="s">
        <v>80</v>
      </c>
      <c r="BK1173" s="146">
        <f>ROUND(I1173*H1173,2)</f>
        <v>0</v>
      </c>
      <c r="BL1173" s="17" t="s">
        <v>90</v>
      </c>
      <c r="BM1173" s="145" t="s">
        <v>1066</v>
      </c>
    </row>
    <row r="1174" spans="2:65" s="12" customFormat="1" ht="10.199999999999999">
      <c r="B1174" s="147"/>
      <c r="D1174" s="148" t="s">
        <v>162</v>
      </c>
      <c r="E1174" s="149" t="s">
        <v>1</v>
      </c>
      <c r="F1174" s="150" t="s">
        <v>174</v>
      </c>
      <c r="H1174" s="149" t="s">
        <v>1</v>
      </c>
      <c r="I1174" s="151"/>
      <c r="L1174" s="147"/>
      <c r="M1174" s="152"/>
      <c r="T1174" s="153"/>
      <c r="AT1174" s="149" t="s">
        <v>162</v>
      </c>
      <c r="AU1174" s="149" t="s">
        <v>87</v>
      </c>
      <c r="AV1174" s="12" t="s">
        <v>80</v>
      </c>
      <c r="AW1174" s="12" t="s">
        <v>30</v>
      </c>
      <c r="AX1174" s="12" t="s">
        <v>73</v>
      </c>
      <c r="AY1174" s="149" t="s">
        <v>155</v>
      </c>
    </row>
    <row r="1175" spans="2:65" s="12" customFormat="1" ht="10.199999999999999">
      <c r="B1175" s="147"/>
      <c r="D1175" s="148" t="s">
        <v>162</v>
      </c>
      <c r="E1175" s="149" t="s">
        <v>1</v>
      </c>
      <c r="F1175" s="150" t="s">
        <v>175</v>
      </c>
      <c r="H1175" s="149" t="s">
        <v>1</v>
      </c>
      <c r="I1175" s="151"/>
      <c r="L1175" s="147"/>
      <c r="M1175" s="152"/>
      <c r="T1175" s="153"/>
      <c r="AT1175" s="149" t="s">
        <v>162</v>
      </c>
      <c r="AU1175" s="149" t="s">
        <v>87</v>
      </c>
      <c r="AV1175" s="12" t="s">
        <v>80</v>
      </c>
      <c r="AW1175" s="12" t="s">
        <v>30</v>
      </c>
      <c r="AX1175" s="12" t="s">
        <v>73</v>
      </c>
      <c r="AY1175" s="149" t="s">
        <v>155</v>
      </c>
    </row>
    <row r="1176" spans="2:65" s="12" customFormat="1" ht="10.199999999999999">
      <c r="B1176" s="147"/>
      <c r="D1176" s="148" t="s">
        <v>162</v>
      </c>
      <c r="E1176" s="149" t="s">
        <v>1</v>
      </c>
      <c r="F1176" s="150" t="s">
        <v>176</v>
      </c>
      <c r="H1176" s="149" t="s">
        <v>1</v>
      </c>
      <c r="I1176" s="151"/>
      <c r="L1176" s="147"/>
      <c r="M1176" s="152"/>
      <c r="T1176" s="153"/>
      <c r="AT1176" s="149" t="s">
        <v>162</v>
      </c>
      <c r="AU1176" s="149" t="s">
        <v>87</v>
      </c>
      <c r="AV1176" s="12" t="s">
        <v>80</v>
      </c>
      <c r="AW1176" s="12" t="s">
        <v>30</v>
      </c>
      <c r="AX1176" s="12" t="s">
        <v>73</v>
      </c>
      <c r="AY1176" s="149" t="s">
        <v>155</v>
      </c>
    </row>
    <row r="1177" spans="2:65" s="12" customFormat="1" ht="10.199999999999999">
      <c r="B1177" s="147"/>
      <c r="D1177" s="148" t="s">
        <v>162</v>
      </c>
      <c r="E1177" s="149" t="s">
        <v>1</v>
      </c>
      <c r="F1177" s="150" t="s">
        <v>247</v>
      </c>
      <c r="H1177" s="149" t="s">
        <v>1</v>
      </c>
      <c r="I1177" s="151"/>
      <c r="L1177" s="147"/>
      <c r="M1177" s="152"/>
      <c r="T1177" s="153"/>
      <c r="AT1177" s="149" t="s">
        <v>162</v>
      </c>
      <c r="AU1177" s="149" t="s">
        <v>87</v>
      </c>
      <c r="AV1177" s="12" t="s">
        <v>80</v>
      </c>
      <c r="AW1177" s="12" t="s">
        <v>30</v>
      </c>
      <c r="AX1177" s="12" t="s">
        <v>73</v>
      </c>
      <c r="AY1177" s="149" t="s">
        <v>155</v>
      </c>
    </row>
    <row r="1178" spans="2:65" s="12" customFormat="1" ht="10.199999999999999">
      <c r="B1178" s="147"/>
      <c r="D1178" s="148" t="s">
        <v>162</v>
      </c>
      <c r="E1178" s="149" t="s">
        <v>1</v>
      </c>
      <c r="F1178" s="150" t="s">
        <v>1067</v>
      </c>
      <c r="H1178" s="149" t="s">
        <v>1</v>
      </c>
      <c r="I1178" s="151"/>
      <c r="L1178" s="147"/>
      <c r="M1178" s="152"/>
      <c r="T1178" s="153"/>
      <c r="AT1178" s="149" t="s">
        <v>162</v>
      </c>
      <c r="AU1178" s="149" t="s">
        <v>87</v>
      </c>
      <c r="AV1178" s="12" t="s">
        <v>80</v>
      </c>
      <c r="AW1178" s="12" t="s">
        <v>30</v>
      </c>
      <c r="AX1178" s="12" t="s">
        <v>73</v>
      </c>
      <c r="AY1178" s="149" t="s">
        <v>155</v>
      </c>
    </row>
    <row r="1179" spans="2:65" s="12" customFormat="1" ht="10.199999999999999">
      <c r="B1179" s="147"/>
      <c r="D1179" s="148" t="s">
        <v>162</v>
      </c>
      <c r="E1179" s="149" t="s">
        <v>1</v>
      </c>
      <c r="F1179" s="150" t="s">
        <v>1068</v>
      </c>
      <c r="H1179" s="149" t="s">
        <v>1</v>
      </c>
      <c r="I1179" s="151"/>
      <c r="L1179" s="147"/>
      <c r="M1179" s="152"/>
      <c r="T1179" s="153"/>
      <c r="AT1179" s="149" t="s">
        <v>162</v>
      </c>
      <c r="AU1179" s="149" t="s">
        <v>87</v>
      </c>
      <c r="AV1179" s="12" t="s">
        <v>80</v>
      </c>
      <c r="AW1179" s="12" t="s">
        <v>30</v>
      </c>
      <c r="AX1179" s="12" t="s">
        <v>73</v>
      </c>
      <c r="AY1179" s="149" t="s">
        <v>155</v>
      </c>
    </row>
    <row r="1180" spans="2:65" s="13" customFormat="1" ht="10.199999999999999">
      <c r="B1180" s="154"/>
      <c r="D1180" s="148" t="s">
        <v>162</v>
      </c>
      <c r="E1180" s="155" t="s">
        <v>1</v>
      </c>
      <c r="F1180" s="156" t="s">
        <v>1069</v>
      </c>
      <c r="H1180" s="157">
        <v>15.51</v>
      </c>
      <c r="I1180" s="158"/>
      <c r="L1180" s="154"/>
      <c r="M1180" s="159"/>
      <c r="T1180" s="160"/>
      <c r="AT1180" s="155" t="s">
        <v>162</v>
      </c>
      <c r="AU1180" s="155" t="s">
        <v>87</v>
      </c>
      <c r="AV1180" s="13" t="s">
        <v>82</v>
      </c>
      <c r="AW1180" s="13" t="s">
        <v>30</v>
      </c>
      <c r="AX1180" s="13" t="s">
        <v>73</v>
      </c>
      <c r="AY1180" s="155" t="s">
        <v>155</v>
      </c>
    </row>
    <row r="1181" spans="2:65" s="12" customFormat="1" ht="10.199999999999999">
      <c r="B1181" s="147"/>
      <c r="D1181" s="148" t="s">
        <v>162</v>
      </c>
      <c r="E1181" s="149" t="s">
        <v>1</v>
      </c>
      <c r="F1181" s="150" t="s">
        <v>1070</v>
      </c>
      <c r="H1181" s="149" t="s">
        <v>1</v>
      </c>
      <c r="I1181" s="151"/>
      <c r="L1181" s="147"/>
      <c r="M1181" s="152"/>
      <c r="T1181" s="153"/>
      <c r="AT1181" s="149" t="s">
        <v>162</v>
      </c>
      <c r="AU1181" s="149" t="s">
        <v>87</v>
      </c>
      <c r="AV1181" s="12" t="s">
        <v>80</v>
      </c>
      <c r="AW1181" s="12" t="s">
        <v>30</v>
      </c>
      <c r="AX1181" s="12" t="s">
        <v>73</v>
      </c>
      <c r="AY1181" s="149" t="s">
        <v>155</v>
      </c>
    </row>
    <row r="1182" spans="2:65" s="13" customFormat="1" ht="10.199999999999999">
      <c r="B1182" s="154"/>
      <c r="D1182" s="148" t="s">
        <v>162</v>
      </c>
      <c r="E1182" s="155" t="s">
        <v>1</v>
      </c>
      <c r="F1182" s="156" t="s">
        <v>1071</v>
      </c>
      <c r="H1182" s="157">
        <v>11.065</v>
      </c>
      <c r="I1182" s="158"/>
      <c r="L1182" s="154"/>
      <c r="M1182" s="159"/>
      <c r="T1182" s="160"/>
      <c r="AT1182" s="155" t="s">
        <v>162</v>
      </c>
      <c r="AU1182" s="155" t="s">
        <v>87</v>
      </c>
      <c r="AV1182" s="13" t="s">
        <v>82</v>
      </c>
      <c r="AW1182" s="13" t="s">
        <v>30</v>
      </c>
      <c r="AX1182" s="13" t="s">
        <v>73</v>
      </c>
      <c r="AY1182" s="155" t="s">
        <v>155</v>
      </c>
    </row>
    <row r="1183" spans="2:65" s="15" customFormat="1" ht="10.199999999999999">
      <c r="B1183" s="168"/>
      <c r="D1183" s="148" t="s">
        <v>162</v>
      </c>
      <c r="E1183" s="169" t="s">
        <v>1</v>
      </c>
      <c r="F1183" s="170" t="s">
        <v>170</v>
      </c>
      <c r="H1183" s="171">
        <v>26.574999999999999</v>
      </c>
      <c r="I1183" s="172"/>
      <c r="L1183" s="168"/>
      <c r="M1183" s="173"/>
      <c r="T1183" s="174"/>
      <c r="AT1183" s="169" t="s">
        <v>162</v>
      </c>
      <c r="AU1183" s="169" t="s">
        <v>87</v>
      </c>
      <c r="AV1183" s="15" t="s">
        <v>87</v>
      </c>
      <c r="AW1183" s="15" t="s">
        <v>30</v>
      </c>
      <c r="AX1183" s="15" t="s">
        <v>73</v>
      </c>
      <c r="AY1183" s="169" t="s">
        <v>155</v>
      </c>
    </row>
    <row r="1184" spans="2:65" s="12" customFormat="1" ht="10.199999999999999">
      <c r="B1184" s="147"/>
      <c r="D1184" s="148" t="s">
        <v>162</v>
      </c>
      <c r="E1184" s="149" t="s">
        <v>1</v>
      </c>
      <c r="F1184" s="150" t="s">
        <v>247</v>
      </c>
      <c r="H1184" s="149" t="s">
        <v>1</v>
      </c>
      <c r="I1184" s="151"/>
      <c r="L1184" s="147"/>
      <c r="M1184" s="152"/>
      <c r="T1184" s="153"/>
      <c r="AT1184" s="149" t="s">
        <v>162</v>
      </c>
      <c r="AU1184" s="149" t="s">
        <v>87</v>
      </c>
      <c r="AV1184" s="12" t="s">
        <v>80</v>
      </c>
      <c r="AW1184" s="12" t="s">
        <v>30</v>
      </c>
      <c r="AX1184" s="12" t="s">
        <v>73</v>
      </c>
      <c r="AY1184" s="149" t="s">
        <v>155</v>
      </c>
    </row>
    <row r="1185" spans="2:51" s="12" customFormat="1" ht="10.199999999999999">
      <c r="B1185" s="147"/>
      <c r="D1185" s="148" t="s">
        <v>162</v>
      </c>
      <c r="E1185" s="149" t="s">
        <v>1</v>
      </c>
      <c r="F1185" s="150" t="s">
        <v>1058</v>
      </c>
      <c r="H1185" s="149" t="s">
        <v>1</v>
      </c>
      <c r="I1185" s="151"/>
      <c r="L1185" s="147"/>
      <c r="M1185" s="152"/>
      <c r="T1185" s="153"/>
      <c r="AT1185" s="149" t="s">
        <v>162</v>
      </c>
      <c r="AU1185" s="149" t="s">
        <v>87</v>
      </c>
      <c r="AV1185" s="12" t="s">
        <v>80</v>
      </c>
      <c r="AW1185" s="12" t="s">
        <v>30</v>
      </c>
      <c r="AX1185" s="12" t="s">
        <v>73</v>
      </c>
      <c r="AY1185" s="149" t="s">
        <v>155</v>
      </c>
    </row>
    <row r="1186" spans="2:51" s="12" customFormat="1" ht="10.199999999999999">
      <c r="B1186" s="147"/>
      <c r="D1186" s="148" t="s">
        <v>162</v>
      </c>
      <c r="E1186" s="149" t="s">
        <v>1</v>
      </c>
      <c r="F1186" s="150" t="s">
        <v>1072</v>
      </c>
      <c r="H1186" s="149" t="s">
        <v>1</v>
      </c>
      <c r="I1186" s="151"/>
      <c r="L1186" s="147"/>
      <c r="M1186" s="152"/>
      <c r="T1186" s="153"/>
      <c r="AT1186" s="149" t="s">
        <v>162</v>
      </c>
      <c r="AU1186" s="149" t="s">
        <v>87</v>
      </c>
      <c r="AV1186" s="12" t="s">
        <v>80</v>
      </c>
      <c r="AW1186" s="12" t="s">
        <v>30</v>
      </c>
      <c r="AX1186" s="12" t="s">
        <v>73</v>
      </c>
      <c r="AY1186" s="149" t="s">
        <v>155</v>
      </c>
    </row>
    <row r="1187" spans="2:51" s="12" customFormat="1" ht="10.199999999999999">
      <c r="B1187" s="147"/>
      <c r="D1187" s="148" t="s">
        <v>162</v>
      </c>
      <c r="E1187" s="149" t="s">
        <v>1</v>
      </c>
      <c r="F1187" s="150" t="s">
        <v>1073</v>
      </c>
      <c r="H1187" s="149" t="s">
        <v>1</v>
      </c>
      <c r="I1187" s="151"/>
      <c r="L1187" s="147"/>
      <c r="M1187" s="152"/>
      <c r="T1187" s="153"/>
      <c r="AT1187" s="149" t="s">
        <v>162</v>
      </c>
      <c r="AU1187" s="149" t="s">
        <v>87</v>
      </c>
      <c r="AV1187" s="12" t="s">
        <v>80</v>
      </c>
      <c r="AW1187" s="12" t="s">
        <v>30</v>
      </c>
      <c r="AX1187" s="12" t="s">
        <v>73</v>
      </c>
      <c r="AY1187" s="149" t="s">
        <v>155</v>
      </c>
    </row>
    <row r="1188" spans="2:51" s="13" customFormat="1" ht="10.199999999999999">
      <c r="B1188" s="154"/>
      <c r="D1188" s="148" t="s">
        <v>162</v>
      </c>
      <c r="E1188" s="155" t="s">
        <v>1</v>
      </c>
      <c r="F1188" s="156" t="s">
        <v>1074</v>
      </c>
      <c r="H1188" s="157">
        <v>33.72</v>
      </c>
      <c r="I1188" s="158"/>
      <c r="L1188" s="154"/>
      <c r="M1188" s="159"/>
      <c r="T1188" s="160"/>
      <c r="AT1188" s="155" t="s">
        <v>162</v>
      </c>
      <c r="AU1188" s="155" t="s">
        <v>87</v>
      </c>
      <c r="AV1188" s="13" t="s">
        <v>82</v>
      </c>
      <c r="AW1188" s="13" t="s">
        <v>30</v>
      </c>
      <c r="AX1188" s="13" t="s">
        <v>73</v>
      </c>
      <c r="AY1188" s="155" t="s">
        <v>155</v>
      </c>
    </row>
    <row r="1189" spans="2:51" s="12" customFormat="1" ht="10.199999999999999">
      <c r="B1189" s="147"/>
      <c r="D1189" s="148" t="s">
        <v>162</v>
      </c>
      <c r="E1189" s="149" t="s">
        <v>1</v>
      </c>
      <c r="F1189" s="150" t="s">
        <v>1075</v>
      </c>
      <c r="H1189" s="149" t="s">
        <v>1</v>
      </c>
      <c r="I1189" s="151"/>
      <c r="L1189" s="147"/>
      <c r="M1189" s="152"/>
      <c r="T1189" s="153"/>
      <c r="AT1189" s="149" t="s">
        <v>162</v>
      </c>
      <c r="AU1189" s="149" t="s">
        <v>87</v>
      </c>
      <c r="AV1189" s="12" t="s">
        <v>80</v>
      </c>
      <c r="AW1189" s="12" t="s">
        <v>30</v>
      </c>
      <c r="AX1189" s="12" t="s">
        <v>73</v>
      </c>
      <c r="AY1189" s="149" t="s">
        <v>155</v>
      </c>
    </row>
    <row r="1190" spans="2:51" s="13" customFormat="1" ht="10.199999999999999">
      <c r="B1190" s="154"/>
      <c r="D1190" s="148" t="s">
        <v>162</v>
      </c>
      <c r="E1190" s="155" t="s">
        <v>1</v>
      </c>
      <c r="F1190" s="156" t="s">
        <v>1076</v>
      </c>
      <c r="H1190" s="157">
        <v>33.880000000000003</v>
      </c>
      <c r="I1190" s="158"/>
      <c r="L1190" s="154"/>
      <c r="M1190" s="159"/>
      <c r="T1190" s="160"/>
      <c r="AT1190" s="155" t="s">
        <v>162</v>
      </c>
      <c r="AU1190" s="155" t="s">
        <v>87</v>
      </c>
      <c r="AV1190" s="13" t="s">
        <v>82</v>
      </c>
      <c r="AW1190" s="13" t="s">
        <v>30</v>
      </c>
      <c r="AX1190" s="13" t="s">
        <v>73</v>
      </c>
      <c r="AY1190" s="155" t="s">
        <v>155</v>
      </c>
    </row>
    <row r="1191" spans="2:51" s="12" customFormat="1" ht="10.199999999999999">
      <c r="B1191" s="147"/>
      <c r="D1191" s="148" t="s">
        <v>162</v>
      </c>
      <c r="E1191" s="149" t="s">
        <v>1</v>
      </c>
      <c r="F1191" s="150" t="s">
        <v>1070</v>
      </c>
      <c r="H1191" s="149" t="s">
        <v>1</v>
      </c>
      <c r="I1191" s="151"/>
      <c r="L1191" s="147"/>
      <c r="M1191" s="152"/>
      <c r="T1191" s="153"/>
      <c r="AT1191" s="149" t="s">
        <v>162</v>
      </c>
      <c r="AU1191" s="149" t="s">
        <v>87</v>
      </c>
      <c r="AV1191" s="12" t="s">
        <v>80</v>
      </c>
      <c r="AW1191" s="12" t="s">
        <v>30</v>
      </c>
      <c r="AX1191" s="12" t="s">
        <v>73</v>
      </c>
      <c r="AY1191" s="149" t="s">
        <v>155</v>
      </c>
    </row>
    <row r="1192" spans="2:51" s="13" customFormat="1" ht="10.199999999999999">
      <c r="B1192" s="154"/>
      <c r="D1192" s="148" t="s">
        <v>162</v>
      </c>
      <c r="E1192" s="155" t="s">
        <v>1</v>
      </c>
      <c r="F1192" s="156" t="s">
        <v>1077</v>
      </c>
      <c r="H1192" s="157">
        <v>21</v>
      </c>
      <c r="I1192" s="158"/>
      <c r="L1192" s="154"/>
      <c r="M1192" s="159"/>
      <c r="T1192" s="160"/>
      <c r="AT1192" s="155" t="s">
        <v>162</v>
      </c>
      <c r="AU1192" s="155" t="s">
        <v>87</v>
      </c>
      <c r="AV1192" s="13" t="s">
        <v>82</v>
      </c>
      <c r="AW1192" s="13" t="s">
        <v>30</v>
      </c>
      <c r="AX1192" s="13" t="s">
        <v>73</v>
      </c>
      <c r="AY1192" s="155" t="s">
        <v>155</v>
      </c>
    </row>
    <row r="1193" spans="2:51" s="12" customFormat="1" ht="10.199999999999999">
      <c r="B1193" s="147"/>
      <c r="D1193" s="148" t="s">
        <v>162</v>
      </c>
      <c r="E1193" s="149" t="s">
        <v>1</v>
      </c>
      <c r="F1193" s="150" t="s">
        <v>1078</v>
      </c>
      <c r="H1193" s="149" t="s">
        <v>1</v>
      </c>
      <c r="I1193" s="151"/>
      <c r="L1193" s="147"/>
      <c r="M1193" s="152"/>
      <c r="T1193" s="153"/>
      <c r="AT1193" s="149" t="s">
        <v>162</v>
      </c>
      <c r="AU1193" s="149" t="s">
        <v>87</v>
      </c>
      <c r="AV1193" s="12" t="s">
        <v>80</v>
      </c>
      <c r="AW1193" s="12" t="s">
        <v>30</v>
      </c>
      <c r="AX1193" s="12" t="s">
        <v>73</v>
      </c>
      <c r="AY1193" s="149" t="s">
        <v>155</v>
      </c>
    </row>
    <row r="1194" spans="2:51" s="12" customFormat="1" ht="10.199999999999999">
      <c r="B1194" s="147"/>
      <c r="D1194" s="148" t="s">
        <v>162</v>
      </c>
      <c r="E1194" s="149" t="s">
        <v>1</v>
      </c>
      <c r="F1194" s="150" t="s">
        <v>1079</v>
      </c>
      <c r="H1194" s="149" t="s">
        <v>1</v>
      </c>
      <c r="I1194" s="151"/>
      <c r="L1194" s="147"/>
      <c r="M1194" s="152"/>
      <c r="T1194" s="153"/>
      <c r="AT1194" s="149" t="s">
        <v>162</v>
      </c>
      <c r="AU1194" s="149" t="s">
        <v>87</v>
      </c>
      <c r="AV1194" s="12" t="s">
        <v>80</v>
      </c>
      <c r="AW1194" s="12" t="s">
        <v>30</v>
      </c>
      <c r="AX1194" s="12" t="s">
        <v>73</v>
      </c>
      <c r="AY1194" s="149" t="s">
        <v>155</v>
      </c>
    </row>
    <row r="1195" spans="2:51" s="13" customFormat="1" ht="10.199999999999999">
      <c r="B1195" s="154"/>
      <c r="D1195" s="148" t="s">
        <v>162</v>
      </c>
      <c r="E1195" s="155" t="s">
        <v>1</v>
      </c>
      <c r="F1195" s="156" t="s">
        <v>1080</v>
      </c>
      <c r="H1195" s="157">
        <v>13.321</v>
      </c>
      <c r="I1195" s="158"/>
      <c r="L1195" s="154"/>
      <c r="M1195" s="159"/>
      <c r="T1195" s="160"/>
      <c r="AT1195" s="155" t="s">
        <v>162</v>
      </c>
      <c r="AU1195" s="155" t="s">
        <v>87</v>
      </c>
      <c r="AV1195" s="13" t="s">
        <v>82</v>
      </c>
      <c r="AW1195" s="13" t="s">
        <v>30</v>
      </c>
      <c r="AX1195" s="13" t="s">
        <v>73</v>
      </c>
      <c r="AY1195" s="155" t="s">
        <v>155</v>
      </c>
    </row>
    <row r="1196" spans="2:51" s="13" customFormat="1" ht="10.199999999999999">
      <c r="B1196" s="154"/>
      <c r="D1196" s="148" t="s">
        <v>162</v>
      </c>
      <c r="E1196" s="155" t="s">
        <v>1</v>
      </c>
      <c r="F1196" s="156" t="s">
        <v>1081</v>
      </c>
      <c r="H1196" s="157">
        <v>24.934999999999999</v>
      </c>
      <c r="I1196" s="158"/>
      <c r="L1196" s="154"/>
      <c r="M1196" s="159"/>
      <c r="T1196" s="160"/>
      <c r="AT1196" s="155" t="s">
        <v>162</v>
      </c>
      <c r="AU1196" s="155" t="s">
        <v>87</v>
      </c>
      <c r="AV1196" s="13" t="s">
        <v>82</v>
      </c>
      <c r="AW1196" s="13" t="s">
        <v>30</v>
      </c>
      <c r="AX1196" s="13" t="s">
        <v>73</v>
      </c>
      <c r="AY1196" s="155" t="s">
        <v>155</v>
      </c>
    </row>
    <row r="1197" spans="2:51" s="13" customFormat="1" ht="10.199999999999999">
      <c r="B1197" s="154"/>
      <c r="D1197" s="148" t="s">
        <v>162</v>
      </c>
      <c r="E1197" s="155" t="s">
        <v>1</v>
      </c>
      <c r="F1197" s="156" t="s">
        <v>1082</v>
      </c>
      <c r="H1197" s="157">
        <v>6.0650000000000004</v>
      </c>
      <c r="I1197" s="158"/>
      <c r="L1197" s="154"/>
      <c r="M1197" s="159"/>
      <c r="T1197" s="160"/>
      <c r="AT1197" s="155" t="s">
        <v>162</v>
      </c>
      <c r="AU1197" s="155" t="s">
        <v>87</v>
      </c>
      <c r="AV1197" s="13" t="s">
        <v>82</v>
      </c>
      <c r="AW1197" s="13" t="s">
        <v>30</v>
      </c>
      <c r="AX1197" s="13" t="s">
        <v>73</v>
      </c>
      <c r="AY1197" s="155" t="s">
        <v>155</v>
      </c>
    </row>
    <row r="1198" spans="2:51" s="15" customFormat="1" ht="10.199999999999999">
      <c r="B1198" s="168"/>
      <c r="D1198" s="148" t="s">
        <v>162</v>
      </c>
      <c r="E1198" s="169" t="s">
        <v>1</v>
      </c>
      <c r="F1198" s="170" t="s">
        <v>170</v>
      </c>
      <c r="H1198" s="171">
        <v>132.92099999999999</v>
      </c>
      <c r="I1198" s="172"/>
      <c r="L1198" s="168"/>
      <c r="M1198" s="173"/>
      <c r="T1198" s="174"/>
      <c r="AT1198" s="169" t="s">
        <v>162</v>
      </c>
      <c r="AU1198" s="169" t="s">
        <v>87</v>
      </c>
      <c r="AV1198" s="15" t="s">
        <v>87</v>
      </c>
      <c r="AW1198" s="15" t="s">
        <v>30</v>
      </c>
      <c r="AX1198" s="15" t="s">
        <v>73</v>
      </c>
      <c r="AY1198" s="169" t="s">
        <v>155</v>
      </c>
    </row>
    <row r="1199" spans="2:51" s="12" customFormat="1" ht="10.199999999999999">
      <c r="B1199" s="147"/>
      <c r="D1199" s="148" t="s">
        <v>162</v>
      </c>
      <c r="E1199" s="149" t="s">
        <v>1</v>
      </c>
      <c r="F1199" s="150" t="s">
        <v>1083</v>
      </c>
      <c r="H1199" s="149" t="s">
        <v>1</v>
      </c>
      <c r="I1199" s="151"/>
      <c r="L1199" s="147"/>
      <c r="M1199" s="152"/>
      <c r="T1199" s="153"/>
      <c r="AT1199" s="149" t="s">
        <v>162</v>
      </c>
      <c r="AU1199" s="149" t="s">
        <v>87</v>
      </c>
      <c r="AV1199" s="12" t="s">
        <v>80</v>
      </c>
      <c r="AW1199" s="12" t="s">
        <v>30</v>
      </c>
      <c r="AX1199" s="12" t="s">
        <v>73</v>
      </c>
      <c r="AY1199" s="149" t="s">
        <v>155</v>
      </c>
    </row>
    <row r="1200" spans="2:51" s="12" customFormat="1" ht="10.199999999999999">
      <c r="B1200" s="147"/>
      <c r="D1200" s="148" t="s">
        <v>162</v>
      </c>
      <c r="E1200" s="149" t="s">
        <v>1</v>
      </c>
      <c r="F1200" s="150" t="s">
        <v>1073</v>
      </c>
      <c r="H1200" s="149" t="s">
        <v>1</v>
      </c>
      <c r="I1200" s="151"/>
      <c r="L1200" s="147"/>
      <c r="M1200" s="152"/>
      <c r="T1200" s="153"/>
      <c r="AT1200" s="149" t="s">
        <v>162</v>
      </c>
      <c r="AU1200" s="149" t="s">
        <v>87</v>
      </c>
      <c r="AV1200" s="12" t="s">
        <v>80</v>
      </c>
      <c r="AW1200" s="12" t="s">
        <v>30</v>
      </c>
      <c r="AX1200" s="12" t="s">
        <v>73</v>
      </c>
      <c r="AY1200" s="149" t="s">
        <v>155</v>
      </c>
    </row>
    <row r="1201" spans="2:65" s="13" customFormat="1" ht="10.199999999999999">
      <c r="B1201" s="154"/>
      <c r="D1201" s="148" t="s">
        <v>162</v>
      </c>
      <c r="E1201" s="155" t="s">
        <v>1</v>
      </c>
      <c r="F1201" s="156" t="s">
        <v>1084</v>
      </c>
      <c r="H1201" s="157">
        <v>5.6</v>
      </c>
      <c r="I1201" s="158"/>
      <c r="L1201" s="154"/>
      <c r="M1201" s="159"/>
      <c r="T1201" s="160"/>
      <c r="AT1201" s="155" t="s">
        <v>162</v>
      </c>
      <c r="AU1201" s="155" t="s">
        <v>87</v>
      </c>
      <c r="AV1201" s="13" t="s">
        <v>82</v>
      </c>
      <c r="AW1201" s="13" t="s">
        <v>30</v>
      </c>
      <c r="AX1201" s="13" t="s">
        <v>73</v>
      </c>
      <c r="AY1201" s="155" t="s">
        <v>155</v>
      </c>
    </row>
    <row r="1202" spans="2:65" s="15" customFormat="1" ht="10.199999999999999">
      <c r="B1202" s="168"/>
      <c r="D1202" s="148" t="s">
        <v>162</v>
      </c>
      <c r="E1202" s="169" t="s">
        <v>1</v>
      </c>
      <c r="F1202" s="170" t="s">
        <v>170</v>
      </c>
      <c r="H1202" s="171">
        <v>5.6</v>
      </c>
      <c r="I1202" s="172"/>
      <c r="L1202" s="168"/>
      <c r="M1202" s="173"/>
      <c r="T1202" s="174"/>
      <c r="AT1202" s="169" t="s">
        <v>162</v>
      </c>
      <c r="AU1202" s="169" t="s">
        <v>87</v>
      </c>
      <c r="AV1202" s="15" t="s">
        <v>87</v>
      </c>
      <c r="AW1202" s="15" t="s">
        <v>30</v>
      </c>
      <c r="AX1202" s="15" t="s">
        <v>73</v>
      </c>
      <c r="AY1202" s="169" t="s">
        <v>155</v>
      </c>
    </row>
    <row r="1203" spans="2:65" s="14" customFormat="1" ht="10.199999999999999">
      <c r="B1203" s="161"/>
      <c r="D1203" s="148" t="s">
        <v>162</v>
      </c>
      <c r="E1203" s="162" t="s">
        <v>1</v>
      </c>
      <c r="F1203" s="163" t="s">
        <v>165</v>
      </c>
      <c r="H1203" s="164">
        <v>165.096</v>
      </c>
      <c r="I1203" s="165"/>
      <c r="L1203" s="161"/>
      <c r="M1203" s="166"/>
      <c r="T1203" s="167"/>
      <c r="AT1203" s="162" t="s">
        <v>162</v>
      </c>
      <c r="AU1203" s="162" t="s">
        <v>87</v>
      </c>
      <c r="AV1203" s="14" t="s">
        <v>90</v>
      </c>
      <c r="AW1203" s="14" t="s">
        <v>30</v>
      </c>
      <c r="AX1203" s="14" t="s">
        <v>80</v>
      </c>
      <c r="AY1203" s="162" t="s">
        <v>155</v>
      </c>
    </row>
    <row r="1204" spans="2:65" s="1" customFormat="1" ht="37.799999999999997" customHeight="1">
      <c r="B1204" s="32"/>
      <c r="C1204" s="133" t="s">
        <v>614</v>
      </c>
      <c r="D1204" s="133" t="s">
        <v>158</v>
      </c>
      <c r="E1204" s="134" t="s">
        <v>1085</v>
      </c>
      <c r="F1204" s="135" t="s">
        <v>1086</v>
      </c>
      <c r="G1204" s="136" t="s">
        <v>457</v>
      </c>
      <c r="H1204" s="137">
        <v>413.15</v>
      </c>
      <c r="I1204" s="138"/>
      <c r="J1204" s="139">
        <f>ROUND(I1204*H1204,2)</f>
        <v>0</v>
      </c>
      <c r="K1204" s="140"/>
      <c r="L1204" s="32"/>
      <c r="M1204" s="141" t="s">
        <v>1</v>
      </c>
      <c r="N1204" s="142" t="s">
        <v>38</v>
      </c>
      <c r="P1204" s="143">
        <f>O1204*H1204</f>
        <v>0</v>
      </c>
      <c r="Q1204" s="143">
        <v>0</v>
      </c>
      <c r="R1204" s="143">
        <f>Q1204*H1204</f>
        <v>0</v>
      </c>
      <c r="S1204" s="143">
        <v>0</v>
      </c>
      <c r="T1204" s="144">
        <f>S1204*H1204</f>
        <v>0</v>
      </c>
      <c r="AR1204" s="145" t="s">
        <v>90</v>
      </c>
      <c r="AT1204" s="145" t="s">
        <v>158</v>
      </c>
      <c r="AU1204" s="145" t="s">
        <v>87</v>
      </c>
      <c r="AY1204" s="17" t="s">
        <v>155</v>
      </c>
      <c r="BE1204" s="146">
        <f>IF(N1204="základní",J1204,0)</f>
        <v>0</v>
      </c>
      <c r="BF1204" s="146">
        <f>IF(N1204="snížená",J1204,0)</f>
        <v>0</v>
      </c>
      <c r="BG1204" s="146">
        <f>IF(N1204="zákl. přenesená",J1204,0)</f>
        <v>0</v>
      </c>
      <c r="BH1204" s="146">
        <f>IF(N1204="sníž. přenesená",J1204,0)</f>
        <v>0</v>
      </c>
      <c r="BI1204" s="146">
        <f>IF(N1204="nulová",J1204,0)</f>
        <v>0</v>
      </c>
      <c r="BJ1204" s="17" t="s">
        <v>80</v>
      </c>
      <c r="BK1204" s="146">
        <f>ROUND(I1204*H1204,2)</f>
        <v>0</v>
      </c>
      <c r="BL1204" s="17" t="s">
        <v>90</v>
      </c>
      <c r="BM1204" s="145" t="s">
        <v>1087</v>
      </c>
    </row>
    <row r="1205" spans="2:65" s="12" customFormat="1" ht="10.199999999999999">
      <c r="B1205" s="147"/>
      <c r="D1205" s="148" t="s">
        <v>162</v>
      </c>
      <c r="E1205" s="149" t="s">
        <v>1</v>
      </c>
      <c r="F1205" s="150" t="s">
        <v>174</v>
      </c>
      <c r="H1205" s="149" t="s">
        <v>1</v>
      </c>
      <c r="I1205" s="151"/>
      <c r="L1205" s="147"/>
      <c r="M1205" s="152"/>
      <c r="T1205" s="153"/>
      <c r="AT1205" s="149" t="s">
        <v>162</v>
      </c>
      <c r="AU1205" s="149" t="s">
        <v>87</v>
      </c>
      <c r="AV1205" s="12" t="s">
        <v>80</v>
      </c>
      <c r="AW1205" s="12" t="s">
        <v>30</v>
      </c>
      <c r="AX1205" s="12" t="s">
        <v>73</v>
      </c>
      <c r="AY1205" s="149" t="s">
        <v>155</v>
      </c>
    </row>
    <row r="1206" spans="2:65" s="12" customFormat="1" ht="10.199999999999999">
      <c r="B1206" s="147"/>
      <c r="D1206" s="148" t="s">
        <v>162</v>
      </c>
      <c r="E1206" s="149" t="s">
        <v>1</v>
      </c>
      <c r="F1206" s="150" t="s">
        <v>175</v>
      </c>
      <c r="H1206" s="149" t="s">
        <v>1</v>
      </c>
      <c r="I1206" s="151"/>
      <c r="L1206" s="147"/>
      <c r="M1206" s="152"/>
      <c r="T1206" s="153"/>
      <c r="AT1206" s="149" t="s">
        <v>162</v>
      </c>
      <c r="AU1206" s="149" t="s">
        <v>87</v>
      </c>
      <c r="AV1206" s="12" t="s">
        <v>80</v>
      </c>
      <c r="AW1206" s="12" t="s">
        <v>30</v>
      </c>
      <c r="AX1206" s="12" t="s">
        <v>73</v>
      </c>
      <c r="AY1206" s="149" t="s">
        <v>155</v>
      </c>
    </row>
    <row r="1207" spans="2:65" s="12" customFormat="1" ht="10.199999999999999">
      <c r="B1207" s="147"/>
      <c r="D1207" s="148" t="s">
        <v>162</v>
      </c>
      <c r="E1207" s="149" t="s">
        <v>1</v>
      </c>
      <c r="F1207" s="150" t="s">
        <v>176</v>
      </c>
      <c r="H1207" s="149" t="s">
        <v>1</v>
      </c>
      <c r="I1207" s="151"/>
      <c r="L1207" s="147"/>
      <c r="M1207" s="152"/>
      <c r="T1207" s="153"/>
      <c r="AT1207" s="149" t="s">
        <v>162</v>
      </c>
      <c r="AU1207" s="149" t="s">
        <v>87</v>
      </c>
      <c r="AV1207" s="12" t="s">
        <v>80</v>
      </c>
      <c r="AW1207" s="12" t="s">
        <v>30</v>
      </c>
      <c r="AX1207" s="12" t="s">
        <v>73</v>
      </c>
      <c r="AY1207" s="149" t="s">
        <v>155</v>
      </c>
    </row>
    <row r="1208" spans="2:65" s="12" customFormat="1" ht="10.199999999999999">
      <c r="B1208" s="147"/>
      <c r="D1208" s="148" t="s">
        <v>162</v>
      </c>
      <c r="E1208" s="149" t="s">
        <v>1</v>
      </c>
      <c r="F1208" s="150" t="s">
        <v>247</v>
      </c>
      <c r="H1208" s="149" t="s">
        <v>1</v>
      </c>
      <c r="I1208" s="151"/>
      <c r="L1208" s="147"/>
      <c r="M1208" s="152"/>
      <c r="T1208" s="153"/>
      <c r="AT1208" s="149" t="s">
        <v>162</v>
      </c>
      <c r="AU1208" s="149" t="s">
        <v>87</v>
      </c>
      <c r="AV1208" s="12" t="s">
        <v>80</v>
      </c>
      <c r="AW1208" s="12" t="s">
        <v>30</v>
      </c>
      <c r="AX1208" s="12" t="s">
        <v>73</v>
      </c>
      <c r="AY1208" s="149" t="s">
        <v>155</v>
      </c>
    </row>
    <row r="1209" spans="2:65" s="12" customFormat="1" ht="10.199999999999999">
      <c r="B1209" s="147"/>
      <c r="D1209" s="148" t="s">
        <v>162</v>
      </c>
      <c r="E1209" s="149" t="s">
        <v>1</v>
      </c>
      <c r="F1209" s="150" t="s">
        <v>1058</v>
      </c>
      <c r="H1209" s="149" t="s">
        <v>1</v>
      </c>
      <c r="I1209" s="151"/>
      <c r="L1209" s="147"/>
      <c r="M1209" s="152"/>
      <c r="T1209" s="153"/>
      <c r="AT1209" s="149" t="s">
        <v>162</v>
      </c>
      <c r="AU1209" s="149" t="s">
        <v>87</v>
      </c>
      <c r="AV1209" s="12" t="s">
        <v>80</v>
      </c>
      <c r="AW1209" s="12" t="s">
        <v>30</v>
      </c>
      <c r="AX1209" s="12" t="s">
        <v>73</v>
      </c>
      <c r="AY1209" s="149" t="s">
        <v>155</v>
      </c>
    </row>
    <row r="1210" spans="2:65" s="12" customFormat="1" ht="10.199999999999999">
      <c r="B1210" s="147"/>
      <c r="D1210" s="148" t="s">
        <v>162</v>
      </c>
      <c r="E1210" s="149" t="s">
        <v>1</v>
      </c>
      <c r="F1210" s="150" t="s">
        <v>1072</v>
      </c>
      <c r="H1210" s="149" t="s">
        <v>1</v>
      </c>
      <c r="I1210" s="151"/>
      <c r="L1210" s="147"/>
      <c r="M1210" s="152"/>
      <c r="T1210" s="153"/>
      <c r="AT1210" s="149" t="s">
        <v>162</v>
      </c>
      <c r="AU1210" s="149" t="s">
        <v>87</v>
      </c>
      <c r="AV1210" s="12" t="s">
        <v>80</v>
      </c>
      <c r="AW1210" s="12" t="s">
        <v>30</v>
      </c>
      <c r="AX1210" s="12" t="s">
        <v>73</v>
      </c>
      <c r="AY1210" s="149" t="s">
        <v>155</v>
      </c>
    </row>
    <row r="1211" spans="2:65" s="12" customFormat="1" ht="10.199999999999999">
      <c r="B1211" s="147"/>
      <c r="D1211" s="148" t="s">
        <v>162</v>
      </c>
      <c r="E1211" s="149" t="s">
        <v>1</v>
      </c>
      <c r="F1211" s="150" t="s">
        <v>1088</v>
      </c>
      <c r="H1211" s="149" t="s">
        <v>1</v>
      </c>
      <c r="I1211" s="151"/>
      <c r="L1211" s="147"/>
      <c r="M1211" s="152"/>
      <c r="T1211" s="153"/>
      <c r="AT1211" s="149" t="s">
        <v>162</v>
      </c>
      <c r="AU1211" s="149" t="s">
        <v>87</v>
      </c>
      <c r="AV1211" s="12" t="s">
        <v>80</v>
      </c>
      <c r="AW1211" s="12" t="s">
        <v>30</v>
      </c>
      <c r="AX1211" s="12" t="s">
        <v>73</v>
      </c>
      <c r="AY1211" s="149" t="s">
        <v>155</v>
      </c>
    </row>
    <row r="1212" spans="2:65" s="13" customFormat="1" ht="10.199999999999999">
      <c r="B1212" s="154"/>
      <c r="D1212" s="148" t="s">
        <v>162</v>
      </c>
      <c r="E1212" s="155" t="s">
        <v>1</v>
      </c>
      <c r="F1212" s="156" t="s">
        <v>1089</v>
      </c>
      <c r="H1212" s="157">
        <v>154</v>
      </c>
      <c r="I1212" s="158"/>
      <c r="L1212" s="154"/>
      <c r="M1212" s="159"/>
      <c r="T1212" s="160"/>
      <c r="AT1212" s="155" t="s">
        <v>162</v>
      </c>
      <c r="AU1212" s="155" t="s">
        <v>87</v>
      </c>
      <c r="AV1212" s="13" t="s">
        <v>82</v>
      </c>
      <c r="AW1212" s="13" t="s">
        <v>30</v>
      </c>
      <c r="AX1212" s="13" t="s">
        <v>73</v>
      </c>
      <c r="AY1212" s="155" t="s">
        <v>155</v>
      </c>
    </row>
    <row r="1213" spans="2:65" s="13" customFormat="1" ht="10.199999999999999">
      <c r="B1213" s="154"/>
      <c r="D1213" s="148" t="s">
        <v>162</v>
      </c>
      <c r="E1213" s="155" t="s">
        <v>1</v>
      </c>
      <c r="F1213" s="156" t="s">
        <v>1090</v>
      </c>
      <c r="H1213" s="157">
        <v>45.145000000000003</v>
      </c>
      <c r="I1213" s="158"/>
      <c r="L1213" s="154"/>
      <c r="M1213" s="159"/>
      <c r="T1213" s="160"/>
      <c r="AT1213" s="155" t="s">
        <v>162</v>
      </c>
      <c r="AU1213" s="155" t="s">
        <v>87</v>
      </c>
      <c r="AV1213" s="13" t="s">
        <v>82</v>
      </c>
      <c r="AW1213" s="13" t="s">
        <v>30</v>
      </c>
      <c r="AX1213" s="13" t="s">
        <v>73</v>
      </c>
      <c r="AY1213" s="155" t="s">
        <v>155</v>
      </c>
    </row>
    <row r="1214" spans="2:65" s="13" customFormat="1" ht="10.199999999999999">
      <c r="B1214" s="154"/>
      <c r="D1214" s="148" t="s">
        <v>162</v>
      </c>
      <c r="E1214" s="155" t="s">
        <v>1</v>
      </c>
      <c r="F1214" s="156" t="s">
        <v>1091</v>
      </c>
      <c r="H1214" s="157">
        <v>12.64</v>
      </c>
      <c r="I1214" s="158"/>
      <c r="L1214" s="154"/>
      <c r="M1214" s="159"/>
      <c r="T1214" s="160"/>
      <c r="AT1214" s="155" t="s">
        <v>162</v>
      </c>
      <c r="AU1214" s="155" t="s">
        <v>87</v>
      </c>
      <c r="AV1214" s="13" t="s">
        <v>82</v>
      </c>
      <c r="AW1214" s="13" t="s">
        <v>30</v>
      </c>
      <c r="AX1214" s="13" t="s">
        <v>73</v>
      </c>
      <c r="AY1214" s="155" t="s">
        <v>155</v>
      </c>
    </row>
    <row r="1215" spans="2:65" s="12" customFormat="1" ht="10.199999999999999">
      <c r="B1215" s="147"/>
      <c r="D1215" s="148" t="s">
        <v>162</v>
      </c>
      <c r="E1215" s="149" t="s">
        <v>1</v>
      </c>
      <c r="F1215" s="150" t="s">
        <v>1092</v>
      </c>
      <c r="H1215" s="149" t="s">
        <v>1</v>
      </c>
      <c r="I1215" s="151"/>
      <c r="L1215" s="147"/>
      <c r="M1215" s="152"/>
      <c r="T1215" s="153"/>
      <c r="AT1215" s="149" t="s">
        <v>162</v>
      </c>
      <c r="AU1215" s="149" t="s">
        <v>87</v>
      </c>
      <c r="AV1215" s="12" t="s">
        <v>80</v>
      </c>
      <c r="AW1215" s="12" t="s">
        <v>30</v>
      </c>
      <c r="AX1215" s="12" t="s">
        <v>73</v>
      </c>
      <c r="AY1215" s="149" t="s">
        <v>155</v>
      </c>
    </row>
    <row r="1216" spans="2:65" s="13" customFormat="1" ht="10.199999999999999">
      <c r="B1216" s="154"/>
      <c r="D1216" s="148" t="s">
        <v>162</v>
      </c>
      <c r="E1216" s="155" t="s">
        <v>1</v>
      </c>
      <c r="F1216" s="156" t="s">
        <v>1093</v>
      </c>
      <c r="H1216" s="157">
        <v>25.25</v>
      </c>
      <c r="I1216" s="158"/>
      <c r="L1216" s="154"/>
      <c r="M1216" s="159"/>
      <c r="T1216" s="160"/>
      <c r="AT1216" s="155" t="s">
        <v>162</v>
      </c>
      <c r="AU1216" s="155" t="s">
        <v>87</v>
      </c>
      <c r="AV1216" s="13" t="s">
        <v>82</v>
      </c>
      <c r="AW1216" s="13" t="s">
        <v>30</v>
      </c>
      <c r="AX1216" s="13" t="s">
        <v>73</v>
      </c>
      <c r="AY1216" s="155" t="s">
        <v>155</v>
      </c>
    </row>
    <row r="1217" spans="2:51" s="12" customFormat="1" ht="10.199999999999999">
      <c r="B1217" s="147"/>
      <c r="D1217" s="148" t="s">
        <v>162</v>
      </c>
      <c r="E1217" s="149" t="s">
        <v>1</v>
      </c>
      <c r="F1217" s="150" t="s">
        <v>1078</v>
      </c>
      <c r="H1217" s="149" t="s">
        <v>1</v>
      </c>
      <c r="I1217" s="151"/>
      <c r="L1217" s="147"/>
      <c r="M1217" s="152"/>
      <c r="T1217" s="153"/>
      <c r="AT1217" s="149" t="s">
        <v>162</v>
      </c>
      <c r="AU1217" s="149" t="s">
        <v>87</v>
      </c>
      <c r="AV1217" s="12" t="s">
        <v>80</v>
      </c>
      <c r="AW1217" s="12" t="s">
        <v>30</v>
      </c>
      <c r="AX1217" s="12" t="s">
        <v>73</v>
      </c>
      <c r="AY1217" s="149" t="s">
        <v>155</v>
      </c>
    </row>
    <row r="1218" spans="2:51" s="12" customFormat="1" ht="10.199999999999999">
      <c r="B1218" s="147"/>
      <c r="D1218" s="148" t="s">
        <v>162</v>
      </c>
      <c r="E1218" s="149" t="s">
        <v>1</v>
      </c>
      <c r="F1218" s="150" t="s">
        <v>1092</v>
      </c>
      <c r="H1218" s="149" t="s">
        <v>1</v>
      </c>
      <c r="I1218" s="151"/>
      <c r="L1218" s="147"/>
      <c r="M1218" s="152"/>
      <c r="T1218" s="153"/>
      <c r="AT1218" s="149" t="s">
        <v>162</v>
      </c>
      <c r="AU1218" s="149" t="s">
        <v>87</v>
      </c>
      <c r="AV1218" s="12" t="s">
        <v>80</v>
      </c>
      <c r="AW1218" s="12" t="s">
        <v>30</v>
      </c>
      <c r="AX1218" s="12" t="s">
        <v>73</v>
      </c>
      <c r="AY1218" s="149" t="s">
        <v>155</v>
      </c>
    </row>
    <row r="1219" spans="2:51" s="13" customFormat="1" ht="10.199999999999999">
      <c r="B1219" s="154"/>
      <c r="D1219" s="148" t="s">
        <v>162</v>
      </c>
      <c r="E1219" s="155" t="s">
        <v>1</v>
      </c>
      <c r="F1219" s="156" t="s">
        <v>1094</v>
      </c>
      <c r="H1219" s="157">
        <v>4.96</v>
      </c>
      <c r="I1219" s="158"/>
      <c r="L1219" s="154"/>
      <c r="M1219" s="159"/>
      <c r="T1219" s="160"/>
      <c r="AT1219" s="155" t="s">
        <v>162</v>
      </c>
      <c r="AU1219" s="155" t="s">
        <v>87</v>
      </c>
      <c r="AV1219" s="13" t="s">
        <v>82</v>
      </c>
      <c r="AW1219" s="13" t="s">
        <v>30</v>
      </c>
      <c r="AX1219" s="13" t="s">
        <v>73</v>
      </c>
      <c r="AY1219" s="155" t="s">
        <v>155</v>
      </c>
    </row>
    <row r="1220" spans="2:51" s="12" customFormat="1" ht="10.199999999999999">
      <c r="B1220" s="147"/>
      <c r="D1220" s="148" t="s">
        <v>162</v>
      </c>
      <c r="E1220" s="149" t="s">
        <v>1</v>
      </c>
      <c r="F1220" s="150" t="s">
        <v>1095</v>
      </c>
      <c r="H1220" s="149" t="s">
        <v>1</v>
      </c>
      <c r="I1220" s="151"/>
      <c r="L1220" s="147"/>
      <c r="M1220" s="152"/>
      <c r="T1220" s="153"/>
      <c r="AT1220" s="149" t="s">
        <v>162</v>
      </c>
      <c r="AU1220" s="149" t="s">
        <v>87</v>
      </c>
      <c r="AV1220" s="12" t="s">
        <v>80</v>
      </c>
      <c r="AW1220" s="12" t="s">
        <v>30</v>
      </c>
      <c r="AX1220" s="12" t="s">
        <v>73</v>
      </c>
      <c r="AY1220" s="149" t="s">
        <v>155</v>
      </c>
    </row>
    <row r="1221" spans="2:51" s="13" customFormat="1" ht="10.199999999999999">
      <c r="B1221" s="154"/>
      <c r="D1221" s="148" t="s">
        <v>162</v>
      </c>
      <c r="E1221" s="155" t="s">
        <v>1</v>
      </c>
      <c r="F1221" s="156" t="s">
        <v>1096</v>
      </c>
      <c r="H1221" s="157">
        <v>0.8</v>
      </c>
      <c r="I1221" s="158"/>
      <c r="L1221" s="154"/>
      <c r="M1221" s="159"/>
      <c r="T1221" s="160"/>
      <c r="AT1221" s="155" t="s">
        <v>162</v>
      </c>
      <c r="AU1221" s="155" t="s">
        <v>87</v>
      </c>
      <c r="AV1221" s="13" t="s">
        <v>82</v>
      </c>
      <c r="AW1221" s="13" t="s">
        <v>30</v>
      </c>
      <c r="AX1221" s="13" t="s">
        <v>73</v>
      </c>
      <c r="AY1221" s="155" t="s">
        <v>155</v>
      </c>
    </row>
    <row r="1222" spans="2:51" s="15" customFormat="1" ht="10.199999999999999">
      <c r="B1222" s="168"/>
      <c r="D1222" s="148" t="s">
        <v>162</v>
      </c>
      <c r="E1222" s="169" t="s">
        <v>1</v>
      </c>
      <c r="F1222" s="170" t="s">
        <v>170</v>
      </c>
      <c r="H1222" s="171">
        <v>242.79500000000004</v>
      </c>
      <c r="I1222" s="172"/>
      <c r="L1222" s="168"/>
      <c r="M1222" s="173"/>
      <c r="T1222" s="174"/>
      <c r="AT1222" s="169" t="s">
        <v>162</v>
      </c>
      <c r="AU1222" s="169" t="s">
        <v>87</v>
      </c>
      <c r="AV1222" s="15" t="s">
        <v>87</v>
      </c>
      <c r="AW1222" s="15" t="s">
        <v>30</v>
      </c>
      <c r="AX1222" s="15" t="s">
        <v>73</v>
      </c>
      <c r="AY1222" s="169" t="s">
        <v>155</v>
      </c>
    </row>
    <row r="1223" spans="2:51" s="12" customFormat="1" ht="10.199999999999999">
      <c r="B1223" s="147"/>
      <c r="D1223" s="148" t="s">
        <v>162</v>
      </c>
      <c r="E1223" s="149" t="s">
        <v>1</v>
      </c>
      <c r="F1223" s="150" t="s">
        <v>1097</v>
      </c>
      <c r="H1223" s="149" t="s">
        <v>1</v>
      </c>
      <c r="I1223" s="151"/>
      <c r="L1223" s="147"/>
      <c r="M1223" s="152"/>
      <c r="T1223" s="153"/>
      <c r="AT1223" s="149" t="s">
        <v>162</v>
      </c>
      <c r="AU1223" s="149" t="s">
        <v>87</v>
      </c>
      <c r="AV1223" s="12" t="s">
        <v>80</v>
      </c>
      <c r="AW1223" s="12" t="s">
        <v>30</v>
      </c>
      <c r="AX1223" s="12" t="s">
        <v>73</v>
      </c>
      <c r="AY1223" s="149" t="s">
        <v>155</v>
      </c>
    </row>
    <row r="1224" spans="2:51" s="12" customFormat="1" ht="10.199999999999999">
      <c r="B1224" s="147"/>
      <c r="D1224" s="148" t="s">
        <v>162</v>
      </c>
      <c r="E1224" s="149" t="s">
        <v>1</v>
      </c>
      <c r="F1224" s="150" t="s">
        <v>1088</v>
      </c>
      <c r="H1224" s="149" t="s">
        <v>1</v>
      </c>
      <c r="I1224" s="151"/>
      <c r="L1224" s="147"/>
      <c r="M1224" s="152"/>
      <c r="T1224" s="153"/>
      <c r="AT1224" s="149" t="s">
        <v>162</v>
      </c>
      <c r="AU1224" s="149" t="s">
        <v>87</v>
      </c>
      <c r="AV1224" s="12" t="s">
        <v>80</v>
      </c>
      <c r="AW1224" s="12" t="s">
        <v>30</v>
      </c>
      <c r="AX1224" s="12" t="s">
        <v>73</v>
      </c>
      <c r="AY1224" s="149" t="s">
        <v>155</v>
      </c>
    </row>
    <row r="1225" spans="2:51" s="13" customFormat="1" ht="10.199999999999999">
      <c r="B1225" s="154"/>
      <c r="D1225" s="148" t="s">
        <v>162</v>
      </c>
      <c r="E1225" s="155" t="s">
        <v>1</v>
      </c>
      <c r="F1225" s="156" t="s">
        <v>1098</v>
      </c>
      <c r="H1225" s="157">
        <v>107.92</v>
      </c>
      <c r="I1225" s="158"/>
      <c r="L1225" s="154"/>
      <c r="M1225" s="159"/>
      <c r="T1225" s="160"/>
      <c r="AT1225" s="155" t="s">
        <v>162</v>
      </c>
      <c r="AU1225" s="155" t="s">
        <v>87</v>
      </c>
      <c r="AV1225" s="13" t="s">
        <v>82</v>
      </c>
      <c r="AW1225" s="13" t="s">
        <v>30</v>
      </c>
      <c r="AX1225" s="13" t="s">
        <v>73</v>
      </c>
      <c r="AY1225" s="155" t="s">
        <v>155</v>
      </c>
    </row>
    <row r="1226" spans="2:51" s="13" customFormat="1" ht="10.199999999999999">
      <c r="B1226" s="154"/>
      <c r="D1226" s="148" t="s">
        <v>162</v>
      </c>
      <c r="E1226" s="155" t="s">
        <v>1</v>
      </c>
      <c r="F1226" s="156" t="s">
        <v>1099</v>
      </c>
      <c r="H1226" s="157">
        <v>22.2</v>
      </c>
      <c r="I1226" s="158"/>
      <c r="L1226" s="154"/>
      <c r="M1226" s="159"/>
      <c r="T1226" s="160"/>
      <c r="AT1226" s="155" t="s">
        <v>162</v>
      </c>
      <c r="AU1226" s="155" t="s">
        <v>87</v>
      </c>
      <c r="AV1226" s="13" t="s">
        <v>82</v>
      </c>
      <c r="AW1226" s="13" t="s">
        <v>30</v>
      </c>
      <c r="AX1226" s="13" t="s">
        <v>73</v>
      </c>
      <c r="AY1226" s="155" t="s">
        <v>155</v>
      </c>
    </row>
    <row r="1227" spans="2:51" s="12" customFormat="1" ht="10.199999999999999">
      <c r="B1227" s="147"/>
      <c r="D1227" s="148" t="s">
        <v>162</v>
      </c>
      <c r="E1227" s="149" t="s">
        <v>1</v>
      </c>
      <c r="F1227" s="150" t="s">
        <v>1092</v>
      </c>
      <c r="H1227" s="149" t="s">
        <v>1</v>
      </c>
      <c r="I1227" s="151"/>
      <c r="L1227" s="147"/>
      <c r="M1227" s="152"/>
      <c r="T1227" s="153"/>
      <c r="AT1227" s="149" t="s">
        <v>162</v>
      </c>
      <c r="AU1227" s="149" t="s">
        <v>87</v>
      </c>
      <c r="AV1227" s="12" t="s">
        <v>80</v>
      </c>
      <c r="AW1227" s="12" t="s">
        <v>30</v>
      </c>
      <c r="AX1227" s="12" t="s">
        <v>73</v>
      </c>
      <c r="AY1227" s="149" t="s">
        <v>155</v>
      </c>
    </row>
    <row r="1228" spans="2:51" s="13" customFormat="1" ht="10.199999999999999">
      <c r="B1228" s="154"/>
      <c r="D1228" s="148" t="s">
        <v>162</v>
      </c>
      <c r="E1228" s="155" t="s">
        <v>1</v>
      </c>
      <c r="F1228" s="156" t="s">
        <v>1100</v>
      </c>
      <c r="H1228" s="157">
        <v>24.82</v>
      </c>
      <c r="I1228" s="158"/>
      <c r="L1228" s="154"/>
      <c r="M1228" s="159"/>
      <c r="T1228" s="160"/>
      <c r="AT1228" s="155" t="s">
        <v>162</v>
      </c>
      <c r="AU1228" s="155" t="s">
        <v>87</v>
      </c>
      <c r="AV1228" s="13" t="s">
        <v>82</v>
      </c>
      <c r="AW1228" s="13" t="s">
        <v>30</v>
      </c>
      <c r="AX1228" s="13" t="s">
        <v>73</v>
      </c>
      <c r="AY1228" s="155" t="s">
        <v>155</v>
      </c>
    </row>
    <row r="1229" spans="2:51" s="12" customFormat="1" ht="10.199999999999999">
      <c r="B1229" s="147"/>
      <c r="D1229" s="148" t="s">
        <v>162</v>
      </c>
      <c r="E1229" s="149" t="s">
        <v>1</v>
      </c>
      <c r="F1229" s="150" t="s">
        <v>1101</v>
      </c>
      <c r="H1229" s="149" t="s">
        <v>1</v>
      </c>
      <c r="I1229" s="151"/>
      <c r="L1229" s="147"/>
      <c r="M1229" s="152"/>
      <c r="T1229" s="153"/>
      <c r="AT1229" s="149" t="s">
        <v>162</v>
      </c>
      <c r="AU1229" s="149" t="s">
        <v>87</v>
      </c>
      <c r="AV1229" s="12" t="s">
        <v>80</v>
      </c>
      <c r="AW1229" s="12" t="s">
        <v>30</v>
      </c>
      <c r="AX1229" s="12" t="s">
        <v>73</v>
      </c>
      <c r="AY1229" s="149" t="s">
        <v>155</v>
      </c>
    </row>
    <row r="1230" spans="2:51" s="13" customFormat="1" ht="10.199999999999999">
      <c r="B1230" s="154"/>
      <c r="D1230" s="148" t="s">
        <v>162</v>
      </c>
      <c r="E1230" s="155" t="s">
        <v>1</v>
      </c>
      <c r="F1230" s="156" t="s">
        <v>1102</v>
      </c>
      <c r="H1230" s="157">
        <v>15.414999999999999</v>
      </c>
      <c r="I1230" s="158"/>
      <c r="L1230" s="154"/>
      <c r="M1230" s="159"/>
      <c r="T1230" s="160"/>
      <c r="AT1230" s="155" t="s">
        <v>162</v>
      </c>
      <c r="AU1230" s="155" t="s">
        <v>87</v>
      </c>
      <c r="AV1230" s="13" t="s">
        <v>82</v>
      </c>
      <c r="AW1230" s="13" t="s">
        <v>30</v>
      </c>
      <c r="AX1230" s="13" t="s">
        <v>73</v>
      </c>
      <c r="AY1230" s="155" t="s">
        <v>155</v>
      </c>
    </row>
    <row r="1231" spans="2:51" s="15" customFormat="1" ht="10.199999999999999">
      <c r="B1231" s="168"/>
      <c r="D1231" s="148" t="s">
        <v>162</v>
      </c>
      <c r="E1231" s="169" t="s">
        <v>1</v>
      </c>
      <c r="F1231" s="170" t="s">
        <v>170</v>
      </c>
      <c r="H1231" s="171">
        <v>170.35499999999999</v>
      </c>
      <c r="I1231" s="172"/>
      <c r="L1231" s="168"/>
      <c r="M1231" s="173"/>
      <c r="T1231" s="174"/>
      <c r="AT1231" s="169" t="s">
        <v>162</v>
      </c>
      <c r="AU1231" s="169" t="s">
        <v>87</v>
      </c>
      <c r="AV1231" s="15" t="s">
        <v>87</v>
      </c>
      <c r="AW1231" s="15" t="s">
        <v>30</v>
      </c>
      <c r="AX1231" s="15" t="s">
        <v>73</v>
      </c>
      <c r="AY1231" s="169" t="s">
        <v>155</v>
      </c>
    </row>
    <row r="1232" spans="2:51" s="14" customFormat="1" ht="10.199999999999999">
      <c r="B1232" s="161"/>
      <c r="D1232" s="148" t="s">
        <v>162</v>
      </c>
      <c r="E1232" s="162" t="s">
        <v>1</v>
      </c>
      <c r="F1232" s="163" t="s">
        <v>165</v>
      </c>
      <c r="H1232" s="164">
        <v>413.15000000000003</v>
      </c>
      <c r="I1232" s="165"/>
      <c r="L1232" s="161"/>
      <c r="M1232" s="166"/>
      <c r="T1232" s="167"/>
      <c r="AT1232" s="162" t="s">
        <v>162</v>
      </c>
      <c r="AU1232" s="162" t="s">
        <v>87</v>
      </c>
      <c r="AV1232" s="14" t="s">
        <v>90</v>
      </c>
      <c r="AW1232" s="14" t="s">
        <v>30</v>
      </c>
      <c r="AX1232" s="14" t="s">
        <v>80</v>
      </c>
      <c r="AY1232" s="162" t="s">
        <v>155</v>
      </c>
    </row>
    <row r="1233" spans="2:65" s="1" customFormat="1" ht="37.799999999999997" customHeight="1">
      <c r="B1233" s="32"/>
      <c r="C1233" s="133" t="s">
        <v>1103</v>
      </c>
      <c r="D1233" s="133" t="s">
        <v>158</v>
      </c>
      <c r="E1233" s="134" t="s">
        <v>1104</v>
      </c>
      <c r="F1233" s="135" t="s">
        <v>1105</v>
      </c>
      <c r="G1233" s="136" t="s">
        <v>457</v>
      </c>
      <c r="H1233" s="137">
        <v>143.91</v>
      </c>
      <c r="I1233" s="138"/>
      <c r="J1233" s="139">
        <f>ROUND(I1233*H1233,2)</f>
        <v>0</v>
      </c>
      <c r="K1233" s="140"/>
      <c r="L1233" s="32"/>
      <c r="M1233" s="141" t="s">
        <v>1</v>
      </c>
      <c r="N1233" s="142" t="s">
        <v>38</v>
      </c>
      <c r="P1233" s="143">
        <f>O1233*H1233</f>
        <v>0</v>
      </c>
      <c r="Q1233" s="143">
        <v>0</v>
      </c>
      <c r="R1233" s="143">
        <f>Q1233*H1233</f>
        <v>0</v>
      </c>
      <c r="S1233" s="143">
        <v>0</v>
      </c>
      <c r="T1233" s="144">
        <f>S1233*H1233</f>
        <v>0</v>
      </c>
      <c r="AR1233" s="145" t="s">
        <v>90</v>
      </c>
      <c r="AT1233" s="145" t="s">
        <v>158</v>
      </c>
      <c r="AU1233" s="145" t="s">
        <v>87</v>
      </c>
      <c r="AY1233" s="17" t="s">
        <v>155</v>
      </c>
      <c r="BE1233" s="146">
        <f>IF(N1233="základní",J1233,0)</f>
        <v>0</v>
      </c>
      <c r="BF1233" s="146">
        <f>IF(N1233="snížená",J1233,0)</f>
        <v>0</v>
      </c>
      <c r="BG1233" s="146">
        <f>IF(N1233="zákl. přenesená",J1233,0)</f>
        <v>0</v>
      </c>
      <c r="BH1233" s="146">
        <f>IF(N1233="sníž. přenesená",J1233,0)</f>
        <v>0</v>
      </c>
      <c r="BI1233" s="146">
        <f>IF(N1233="nulová",J1233,0)</f>
        <v>0</v>
      </c>
      <c r="BJ1233" s="17" t="s">
        <v>80</v>
      </c>
      <c r="BK1233" s="146">
        <f>ROUND(I1233*H1233,2)</f>
        <v>0</v>
      </c>
      <c r="BL1233" s="17" t="s">
        <v>90</v>
      </c>
      <c r="BM1233" s="145" t="s">
        <v>1106</v>
      </c>
    </row>
    <row r="1234" spans="2:65" s="12" customFormat="1" ht="10.199999999999999">
      <c r="B1234" s="147"/>
      <c r="D1234" s="148" t="s">
        <v>162</v>
      </c>
      <c r="E1234" s="149" t="s">
        <v>1</v>
      </c>
      <c r="F1234" s="150" t="s">
        <v>174</v>
      </c>
      <c r="H1234" s="149" t="s">
        <v>1</v>
      </c>
      <c r="I1234" s="151"/>
      <c r="L1234" s="147"/>
      <c r="M1234" s="152"/>
      <c r="T1234" s="153"/>
      <c r="AT1234" s="149" t="s">
        <v>162</v>
      </c>
      <c r="AU1234" s="149" t="s">
        <v>87</v>
      </c>
      <c r="AV1234" s="12" t="s">
        <v>80</v>
      </c>
      <c r="AW1234" s="12" t="s">
        <v>30</v>
      </c>
      <c r="AX1234" s="12" t="s">
        <v>73</v>
      </c>
      <c r="AY1234" s="149" t="s">
        <v>155</v>
      </c>
    </row>
    <row r="1235" spans="2:65" s="12" customFormat="1" ht="10.199999999999999">
      <c r="B1235" s="147"/>
      <c r="D1235" s="148" t="s">
        <v>162</v>
      </c>
      <c r="E1235" s="149" t="s">
        <v>1</v>
      </c>
      <c r="F1235" s="150" t="s">
        <v>175</v>
      </c>
      <c r="H1235" s="149" t="s">
        <v>1</v>
      </c>
      <c r="I1235" s="151"/>
      <c r="L1235" s="147"/>
      <c r="M1235" s="152"/>
      <c r="T1235" s="153"/>
      <c r="AT1235" s="149" t="s">
        <v>162</v>
      </c>
      <c r="AU1235" s="149" t="s">
        <v>87</v>
      </c>
      <c r="AV1235" s="12" t="s">
        <v>80</v>
      </c>
      <c r="AW1235" s="12" t="s">
        <v>30</v>
      </c>
      <c r="AX1235" s="12" t="s">
        <v>73</v>
      </c>
      <c r="AY1235" s="149" t="s">
        <v>155</v>
      </c>
    </row>
    <row r="1236" spans="2:65" s="12" customFormat="1" ht="10.199999999999999">
      <c r="B1236" s="147"/>
      <c r="D1236" s="148" t="s">
        <v>162</v>
      </c>
      <c r="E1236" s="149" t="s">
        <v>1</v>
      </c>
      <c r="F1236" s="150" t="s">
        <v>176</v>
      </c>
      <c r="H1236" s="149" t="s">
        <v>1</v>
      </c>
      <c r="I1236" s="151"/>
      <c r="L1236" s="147"/>
      <c r="M1236" s="152"/>
      <c r="T1236" s="153"/>
      <c r="AT1236" s="149" t="s">
        <v>162</v>
      </c>
      <c r="AU1236" s="149" t="s">
        <v>87</v>
      </c>
      <c r="AV1236" s="12" t="s">
        <v>80</v>
      </c>
      <c r="AW1236" s="12" t="s">
        <v>30</v>
      </c>
      <c r="AX1236" s="12" t="s">
        <v>73</v>
      </c>
      <c r="AY1236" s="149" t="s">
        <v>155</v>
      </c>
    </row>
    <row r="1237" spans="2:65" s="12" customFormat="1" ht="10.199999999999999">
      <c r="B1237" s="147"/>
      <c r="D1237" s="148" t="s">
        <v>162</v>
      </c>
      <c r="E1237" s="149" t="s">
        <v>1</v>
      </c>
      <c r="F1237" s="150" t="s">
        <v>1058</v>
      </c>
      <c r="H1237" s="149" t="s">
        <v>1</v>
      </c>
      <c r="I1237" s="151"/>
      <c r="L1237" s="147"/>
      <c r="M1237" s="152"/>
      <c r="T1237" s="153"/>
      <c r="AT1237" s="149" t="s">
        <v>162</v>
      </c>
      <c r="AU1237" s="149" t="s">
        <v>87</v>
      </c>
      <c r="AV1237" s="12" t="s">
        <v>80</v>
      </c>
      <c r="AW1237" s="12" t="s">
        <v>30</v>
      </c>
      <c r="AX1237" s="12" t="s">
        <v>73</v>
      </c>
      <c r="AY1237" s="149" t="s">
        <v>155</v>
      </c>
    </row>
    <row r="1238" spans="2:65" s="12" customFormat="1" ht="10.199999999999999">
      <c r="B1238" s="147"/>
      <c r="D1238" s="148" t="s">
        <v>162</v>
      </c>
      <c r="E1238" s="149" t="s">
        <v>1</v>
      </c>
      <c r="F1238" s="150" t="s">
        <v>1072</v>
      </c>
      <c r="H1238" s="149" t="s">
        <v>1</v>
      </c>
      <c r="I1238" s="151"/>
      <c r="L1238" s="147"/>
      <c r="M1238" s="152"/>
      <c r="T1238" s="153"/>
      <c r="AT1238" s="149" t="s">
        <v>162</v>
      </c>
      <c r="AU1238" s="149" t="s">
        <v>87</v>
      </c>
      <c r="AV1238" s="12" t="s">
        <v>80</v>
      </c>
      <c r="AW1238" s="12" t="s">
        <v>30</v>
      </c>
      <c r="AX1238" s="12" t="s">
        <v>73</v>
      </c>
      <c r="AY1238" s="149" t="s">
        <v>155</v>
      </c>
    </row>
    <row r="1239" spans="2:65" s="12" customFormat="1" ht="10.199999999999999">
      <c r="B1239" s="147"/>
      <c r="D1239" s="148" t="s">
        <v>162</v>
      </c>
      <c r="E1239" s="149" t="s">
        <v>1</v>
      </c>
      <c r="F1239" s="150" t="s">
        <v>1107</v>
      </c>
      <c r="H1239" s="149" t="s">
        <v>1</v>
      </c>
      <c r="I1239" s="151"/>
      <c r="L1239" s="147"/>
      <c r="M1239" s="152"/>
      <c r="T1239" s="153"/>
      <c r="AT1239" s="149" t="s">
        <v>162</v>
      </c>
      <c r="AU1239" s="149" t="s">
        <v>87</v>
      </c>
      <c r="AV1239" s="12" t="s">
        <v>80</v>
      </c>
      <c r="AW1239" s="12" t="s">
        <v>30</v>
      </c>
      <c r="AX1239" s="12" t="s">
        <v>73</v>
      </c>
      <c r="AY1239" s="149" t="s">
        <v>155</v>
      </c>
    </row>
    <row r="1240" spans="2:65" s="13" customFormat="1" ht="10.199999999999999">
      <c r="B1240" s="154"/>
      <c r="D1240" s="148" t="s">
        <v>162</v>
      </c>
      <c r="E1240" s="155" t="s">
        <v>1</v>
      </c>
      <c r="F1240" s="156" t="s">
        <v>1108</v>
      </c>
      <c r="H1240" s="157">
        <v>51.5</v>
      </c>
      <c r="I1240" s="158"/>
      <c r="L1240" s="154"/>
      <c r="M1240" s="159"/>
      <c r="T1240" s="160"/>
      <c r="AT1240" s="155" t="s">
        <v>162</v>
      </c>
      <c r="AU1240" s="155" t="s">
        <v>87</v>
      </c>
      <c r="AV1240" s="13" t="s">
        <v>82</v>
      </c>
      <c r="AW1240" s="13" t="s">
        <v>30</v>
      </c>
      <c r="AX1240" s="13" t="s">
        <v>73</v>
      </c>
      <c r="AY1240" s="155" t="s">
        <v>155</v>
      </c>
    </row>
    <row r="1241" spans="2:65" s="12" customFormat="1" ht="10.199999999999999">
      <c r="B1241" s="147"/>
      <c r="D1241" s="148" t="s">
        <v>162</v>
      </c>
      <c r="E1241" s="149" t="s">
        <v>1</v>
      </c>
      <c r="F1241" s="150" t="s">
        <v>1078</v>
      </c>
      <c r="H1241" s="149" t="s">
        <v>1</v>
      </c>
      <c r="I1241" s="151"/>
      <c r="L1241" s="147"/>
      <c r="M1241" s="152"/>
      <c r="T1241" s="153"/>
      <c r="AT1241" s="149" t="s">
        <v>162</v>
      </c>
      <c r="AU1241" s="149" t="s">
        <v>87</v>
      </c>
      <c r="AV1241" s="12" t="s">
        <v>80</v>
      </c>
      <c r="AW1241" s="12" t="s">
        <v>30</v>
      </c>
      <c r="AX1241" s="12" t="s">
        <v>73</v>
      </c>
      <c r="AY1241" s="149" t="s">
        <v>155</v>
      </c>
    </row>
    <row r="1242" spans="2:65" s="12" customFormat="1" ht="10.199999999999999">
      <c r="B1242" s="147"/>
      <c r="D1242" s="148" t="s">
        <v>162</v>
      </c>
      <c r="E1242" s="149" t="s">
        <v>1</v>
      </c>
      <c r="F1242" s="150" t="s">
        <v>1109</v>
      </c>
      <c r="H1242" s="149" t="s">
        <v>1</v>
      </c>
      <c r="I1242" s="151"/>
      <c r="L1242" s="147"/>
      <c r="M1242" s="152"/>
      <c r="T1242" s="153"/>
      <c r="AT1242" s="149" t="s">
        <v>162</v>
      </c>
      <c r="AU1242" s="149" t="s">
        <v>87</v>
      </c>
      <c r="AV1242" s="12" t="s">
        <v>80</v>
      </c>
      <c r="AW1242" s="12" t="s">
        <v>30</v>
      </c>
      <c r="AX1242" s="12" t="s">
        <v>73</v>
      </c>
      <c r="AY1242" s="149" t="s">
        <v>155</v>
      </c>
    </row>
    <row r="1243" spans="2:65" s="13" customFormat="1" ht="10.199999999999999">
      <c r="B1243" s="154"/>
      <c r="D1243" s="148" t="s">
        <v>162</v>
      </c>
      <c r="E1243" s="155" t="s">
        <v>1</v>
      </c>
      <c r="F1243" s="156" t="s">
        <v>1110</v>
      </c>
      <c r="H1243" s="157">
        <v>2.08</v>
      </c>
      <c r="I1243" s="158"/>
      <c r="L1243" s="154"/>
      <c r="M1243" s="159"/>
      <c r="T1243" s="160"/>
      <c r="AT1243" s="155" t="s">
        <v>162</v>
      </c>
      <c r="AU1243" s="155" t="s">
        <v>87</v>
      </c>
      <c r="AV1243" s="13" t="s">
        <v>82</v>
      </c>
      <c r="AW1243" s="13" t="s">
        <v>30</v>
      </c>
      <c r="AX1243" s="13" t="s">
        <v>73</v>
      </c>
      <c r="AY1243" s="155" t="s">
        <v>155</v>
      </c>
    </row>
    <row r="1244" spans="2:65" s="15" customFormat="1" ht="10.199999999999999">
      <c r="B1244" s="168"/>
      <c r="D1244" s="148" t="s">
        <v>162</v>
      </c>
      <c r="E1244" s="169" t="s">
        <v>1</v>
      </c>
      <c r="F1244" s="170" t="s">
        <v>170</v>
      </c>
      <c r="H1244" s="171">
        <v>53.58</v>
      </c>
      <c r="I1244" s="172"/>
      <c r="L1244" s="168"/>
      <c r="M1244" s="173"/>
      <c r="T1244" s="174"/>
      <c r="AT1244" s="169" t="s">
        <v>162</v>
      </c>
      <c r="AU1244" s="169" t="s">
        <v>87</v>
      </c>
      <c r="AV1244" s="15" t="s">
        <v>87</v>
      </c>
      <c r="AW1244" s="15" t="s">
        <v>30</v>
      </c>
      <c r="AX1244" s="15" t="s">
        <v>73</v>
      </c>
      <c r="AY1244" s="169" t="s">
        <v>155</v>
      </c>
    </row>
    <row r="1245" spans="2:65" s="12" customFormat="1" ht="10.199999999999999">
      <c r="B1245" s="147"/>
      <c r="D1245" s="148" t="s">
        <v>162</v>
      </c>
      <c r="E1245" s="149" t="s">
        <v>1</v>
      </c>
      <c r="F1245" s="150" t="s">
        <v>1083</v>
      </c>
      <c r="H1245" s="149" t="s">
        <v>1</v>
      </c>
      <c r="I1245" s="151"/>
      <c r="L1245" s="147"/>
      <c r="M1245" s="152"/>
      <c r="T1245" s="153"/>
      <c r="AT1245" s="149" t="s">
        <v>162</v>
      </c>
      <c r="AU1245" s="149" t="s">
        <v>87</v>
      </c>
      <c r="AV1245" s="12" t="s">
        <v>80</v>
      </c>
      <c r="AW1245" s="12" t="s">
        <v>30</v>
      </c>
      <c r="AX1245" s="12" t="s">
        <v>73</v>
      </c>
      <c r="AY1245" s="149" t="s">
        <v>155</v>
      </c>
    </row>
    <row r="1246" spans="2:65" s="12" customFormat="1" ht="10.199999999999999">
      <c r="B1246" s="147"/>
      <c r="D1246" s="148" t="s">
        <v>162</v>
      </c>
      <c r="E1246" s="149" t="s">
        <v>1</v>
      </c>
      <c r="F1246" s="150" t="s">
        <v>1111</v>
      </c>
      <c r="H1246" s="149" t="s">
        <v>1</v>
      </c>
      <c r="I1246" s="151"/>
      <c r="L1246" s="147"/>
      <c r="M1246" s="152"/>
      <c r="T1246" s="153"/>
      <c r="AT1246" s="149" t="s">
        <v>162</v>
      </c>
      <c r="AU1246" s="149" t="s">
        <v>87</v>
      </c>
      <c r="AV1246" s="12" t="s">
        <v>80</v>
      </c>
      <c r="AW1246" s="12" t="s">
        <v>30</v>
      </c>
      <c r="AX1246" s="12" t="s">
        <v>73</v>
      </c>
      <c r="AY1246" s="149" t="s">
        <v>155</v>
      </c>
    </row>
    <row r="1247" spans="2:65" s="13" customFormat="1" ht="10.199999999999999">
      <c r="B1247" s="154"/>
      <c r="D1247" s="148" t="s">
        <v>162</v>
      </c>
      <c r="E1247" s="155" t="s">
        <v>1</v>
      </c>
      <c r="F1247" s="156" t="s">
        <v>1112</v>
      </c>
      <c r="H1247" s="157">
        <v>47.92</v>
      </c>
      <c r="I1247" s="158"/>
      <c r="L1247" s="154"/>
      <c r="M1247" s="159"/>
      <c r="T1247" s="160"/>
      <c r="AT1247" s="155" t="s">
        <v>162</v>
      </c>
      <c r="AU1247" s="155" t="s">
        <v>87</v>
      </c>
      <c r="AV1247" s="13" t="s">
        <v>82</v>
      </c>
      <c r="AW1247" s="13" t="s">
        <v>30</v>
      </c>
      <c r="AX1247" s="13" t="s">
        <v>73</v>
      </c>
      <c r="AY1247" s="155" t="s">
        <v>155</v>
      </c>
    </row>
    <row r="1248" spans="2:65" s="13" customFormat="1" ht="10.199999999999999">
      <c r="B1248" s="154"/>
      <c r="D1248" s="148" t="s">
        <v>162</v>
      </c>
      <c r="E1248" s="155" t="s">
        <v>1</v>
      </c>
      <c r="F1248" s="156" t="s">
        <v>1113</v>
      </c>
      <c r="H1248" s="157">
        <v>42.41</v>
      </c>
      <c r="I1248" s="158"/>
      <c r="L1248" s="154"/>
      <c r="M1248" s="159"/>
      <c r="T1248" s="160"/>
      <c r="AT1248" s="155" t="s">
        <v>162</v>
      </c>
      <c r="AU1248" s="155" t="s">
        <v>87</v>
      </c>
      <c r="AV1248" s="13" t="s">
        <v>82</v>
      </c>
      <c r="AW1248" s="13" t="s">
        <v>30</v>
      </c>
      <c r="AX1248" s="13" t="s">
        <v>73</v>
      </c>
      <c r="AY1248" s="155" t="s">
        <v>155</v>
      </c>
    </row>
    <row r="1249" spans="2:65" s="15" customFormat="1" ht="10.199999999999999">
      <c r="B1249" s="168"/>
      <c r="D1249" s="148" t="s">
        <v>162</v>
      </c>
      <c r="E1249" s="169" t="s">
        <v>1</v>
      </c>
      <c r="F1249" s="170" t="s">
        <v>170</v>
      </c>
      <c r="H1249" s="171">
        <v>90.33</v>
      </c>
      <c r="I1249" s="172"/>
      <c r="L1249" s="168"/>
      <c r="M1249" s="173"/>
      <c r="T1249" s="174"/>
      <c r="AT1249" s="169" t="s">
        <v>162</v>
      </c>
      <c r="AU1249" s="169" t="s">
        <v>87</v>
      </c>
      <c r="AV1249" s="15" t="s">
        <v>87</v>
      </c>
      <c r="AW1249" s="15" t="s">
        <v>30</v>
      </c>
      <c r="AX1249" s="15" t="s">
        <v>73</v>
      </c>
      <c r="AY1249" s="169" t="s">
        <v>155</v>
      </c>
    </row>
    <row r="1250" spans="2:65" s="14" customFormat="1" ht="10.199999999999999">
      <c r="B1250" s="161"/>
      <c r="D1250" s="148" t="s">
        <v>162</v>
      </c>
      <c r="E1250" s="162" t="s">
        <v>1</v>
      </c>
      <c r="F1250" s="163" t="s">
        <v>165</v>
      </c>
      <c r="H1250" s="164">
        <v>143.91</v>
      </c>
      <c r="I1250" s="165"/>
      <c r="L1250" s="161"/>
      <c r="M1250" s="166"/>
      <c r="T1250" s="167"/>
      <c r="AT1250" s="162" t="s">
        <v>162</v>
      </c>
      <c r="AU1250" s="162" t="s">
        <v>87</v>
      </c>
      <c r="AV1250" s="14" t="s">
        <v>90</v>
      </c>
      <c r="AW1250" s="14" t="s">
        <v>30</v>
      </c>
      <c r="AX1250" s="14" t="s">
        <v>80</v>
      </c>
      <c r="AY1250" s="162" t="s">
        <v>155</v>
      </c>
    </row>
    <row r="1251" spans="2:65" s="1" customFormat="1" ht="49.05" customHeight="1">
      <c r="B1251" s="32"/>
      <c r="C1251" s="133" t="s">
        <v>622</v>
      </c>
      <c r="D1251" s="133" t="s">
        <v>158</v>
      </c>
      <c r="E1251" s="134" t="s">
        <v>1114</v>
      </c>
      <c r="F1251" s="135" t="s">
        <v>1115</v>
      </c>
      <c r="G1251" s="136" t="s">
        <v>213</v>
      </c>
      <c r="H1251" s="137">
        <v>492.16</v>
      </c>
      <c r="I1251" s="138"/>
      <c r="J1251" s="139">
        <f>ROUND(I1251*H1251,2)</f>
        <v>0</v>
      </c>
      <c r="K1251" s="140"/>
      <c r="L1251" s="32"/>
      <c r="M1251" s="141" t="s">
        <v>1</v>
      </c>
      <c r="N1251" s="142" t="s">
        <v>38</v>
      </c>
      <c r="P1251" s="143">
        <f>O1251*H1251</f>
        <v>0</v>
      </c>
      <c r="Q1251" s="143">
        <v>0</v>
      </c>
      <c r="R1251" s="143">
        <f>Q1251*H1251</f>
        <v>0</v>
      </c>
      <c r="S1251" s="143">
        <v>0</v>
      </c>
      <c r="T1251" s="144">
        <f>S1251*H1251</f>
        <v>0</v>
      </c>
      <c r="AR1251" s="145" t="s">
        <v>90</v>
      </c>
      <c r="AT1251" s="145" t="s">
        <v>158</v>
      </c>
      <c r="AU1251" s="145" t="s">
        <v>87</v>
      </c>
      <c r="AY1251" s="17" t="s">
        <v>155</v>
      </c>
      <c r="BE1251" s="146">
        <f>IF(N1251="základní",J1251,0)</f>
        <v>0</v>
      </c>
      <c r="BF1251" s="146">
        <f>IF(N1251="snížená",J1251,0)</f>
        <v>0</v>
      </c>
      <c r="BG1251" s="146">
        <f>IF(N1251="zákl. přenesená",J1251,0)</f>
        <v>0</v>
      </c>
      <c r="BH1251" s="146">
        <f>IF(N1251="sníž. přenesená",J1251,0)</f>
        <v>0</v>
      </c>
      <c r="BI1251" s="146">
        <f>IF(N1251="nulová",J1251,0)</f>
        <v>0</v>
      </c>
      <c r="BJ1251" s="17" t="s">
        <v>80</v>
      </c>
      <c r="BK1251" s="146">
        <f>ROUND(I1251*H1251,2)</f>
        <v>0</v>
      </c>
      <c r="BL1251" s="17" t="s">
        <v>90</v>
      </c>
      <c r="BM1251" s="145" t="s">
        <v>1116</v>
      </c>
    </row>
    <row r="1252" spans="2:65" s="12" customFormat="1" ht="10.199999999999999">
      <c r="B1252" s="147"/>
      <c r="D1252" s="148" t="s">
        <v>162</v>
      </c>
      <c r="E1252" s="149" t="s">
        <v>1</v>
      </c>
      <c r="F1252" s="150" t="s">
        <v>1072</v>
      </c>
      <c r="H1252" s="149" t="s">
        <v>1</v>
      </c>
      <c r="I1252" s="151"/>
      <c r="L1252" s="147"/>
      <c r="M1252" s="152"/>
      <c r="T1252" s="153"/>
      <c r="AT1252" s="149" t="s">
        <v>162</v>
      </c>
      <c r="AU1252" s="149" t="s">
        <v>87</v>
      </c>
      <c r="AV1252" s="12" t="s">
        <v>80</v>
      </c>
      <c r="AW1252" s="12" t="s">
        <v>30</v>
      </c>
      <c r="AX1252" s="12" t="s">
        <v>73</v>
      </c>
      <c r="AY1252" s="149" t="s">
        <v>155</v>
      </c>
    </row>
    <row r="1253" spans="2:65" s="13" customFormat="1" ht="10.199999999999999">
      <c r="B1253" s="154"/>
      <c r="D1253" s="148" t="s">
        <v>162</v>
      </c>
      <c r="E1253" s="155" t="s">
        <v>1</v>
      </c>
      <c r="F1253" s="156" t="s">
        <v>1117</v>
      </c>
      <c r="H1253" s="157">
        <v>246.95</v>
      </c>
      <c r="I1253" s="158"/>
      <c r="L1253" s="154"/>
      <c r="M1253" s="159"/>
      <c r="T1253" s="160"/>
      <c r="AT1253" s="155" t="s">
        <v>162</v>
      </c>
      <c r="AU1253" s="155" t="s">
        <v>87</v>
      </c>
      <c r="AV1253" s="13" t="s">
        <v>82</v>
      </c>
      <c r="AW1253" s="13" t="s">
        <v>30</v>
      </c>
      <c r="AX1253" s="13" t="s">
        <v>73</v>
      </c>
      <c r="AY1253" s="155" t="s">
        <v>155</v>
      </c>
    </row>
    <row r="1254" spans="2:65" s="12" customFormat="1" ht="10.199999999999999">
      <c r="B1254" s="147"/>
      <c r="D1254" s="148" t="s">
        <v>162</v>
      </c>
      <c r="E1254" s="149" t="s">
        <v>1</v>
      </c>
      <c r="F1254" s="150" t="s">
        <v>1118</v>
      </c>
      <c r="H1254" s="149" t="s">
        <v>1</v>
      </c>
      <c r="I1254" s="151"/>
      <c r="L1254" s="147"/>
      <c r="M1254" s="152"/>
      <c r="T1254" s="153"/>
      <c r="AT1254" s="149" t="s">
        <v>162</v>
      </c>
      <c r="AU1254" s="149" t="s">
        <v>87</v>
      </c>
      <c r="AV1254" s="12" t="s">
        <v>80</v>
      </c>
      <c r="AW1254" s="12" t="s">
        <v>30</v>
      </c>
      <c r="AX1254" s="12" t="s">
        <v>73</v>
      </c>
      <c r="AY1254" s="149" t="s">
        <v>155</v>
      </c>
    </row>
    <row r="1255" spans="2:65" s="13" customFormat="1" ht="10.199999999999999">
      <c r="B1255" s="154"/>
      <c r="D1255" s="148" t="s">
        <v>162</v>
      </c>
      <c r="E1255" s="155" t="s">
        <v>1</v>
      </c>
      <c r="F1255" s="156" t="s">
        <v>1119</v>
      </c>
      <c r="H1255" s="157">
        <v>36.69</v>
      </c>
      <c r="I1255" s="158"/>
      <c r="L1255" s="154"/>
      <c r="M1255" s="159"/>
      <c r="T1255" s="160"/>
      <c r="AT1255" s="155" t="s">
        <v>162</v>
      </c>
      <c r="AU1255" s="155" t="s">
        <v>87</v>
      </c>
      <c r="AV1255" s="13" t="s">
        <v>82</v>
      </c>
      <c r="AW1255" s="13" t="s">
        <v>30</v>
      </c>
      <c r="AX1255" s="13" t="s">
        <v>73</v>
      </c>
      <c r="AY1255" s="155" t="s">
        <v>155</v>
      </c>
    </row>
    <row r="1256" spans="2:65" s="12" customFormat="1" ht="10.199999999999999">
      <c r="B1256" s="147"/>
      <c r="D1256" s="148" t="s">
        <v>162</v>
      </c>
      <c r="E1256" s="149" t="s">
        <v>1</v>
      </c>
      <c r="F1256" s="150" t="s">
        <v>1120</v>
      </c>
      <c r="H1256" s="149" t="s">
        <v>1</v>
      </c>
      <c r="I1256" s="151"/>
      <c r="L1256" s="147"/>
      <c r="M1256" s="152"/>
      <c r="T1256" s="153"/>
      <c r="AT1256" s="149" t="s">
        <v>162</v>
      </c>
      <c r="AU1256" s="149" t="s">
        <v>87</v>
      </c>
      <c r="AV1256" s="12" t="s">
        <v>80</v>
      </c>
      <c r="AW1256" s="12" t="s">
        <v>30</v>
      </c>
      <c r="AX1256" s="12" t="s">
        <v>73</v>
      </c>
      <c r="AY1256" s="149" t="s">
        <v>155</v>
      </c>
    </row>
    <row r="1257" spans="2:65" s="13" customFormat="1" ht="10.199999999999999">
      <c r="B1257" s="154"/>
      <c r="D1257" s="148" t="s">
        <v>162</v>
      </c>
      <c r="E1257" s="155" t="s">
        <v>1</v>
      </c>
      <c r="F1257" s="156" t="s">
        <v>1121</v>
      </c>
      <c r="H1257" s="157">
        <v>149.59</v>
      </c>
      <c r="I1257" s="158"/>
      <c r="L1257" s="154"/>
      <c r="M1257" s="159"/>
      <c r="T1257" s="160"/>
      <c r="AT1257" s="155" t="s">
        <v>162</v>
      </c>
      <c r="AU1257" s="155" t="s">
        <v>87</v>
      </c>
      <c r="AV1257" s="13" t="s">
        <v>82</v>
      </c>
      <c r="AW1257" s="13" t="s">
        <v>30</v>
      </c>
      <c r="AX1257" s="13" t="s">
        <v>73</v>
      </c>
      <c r="AY1257" s="155" t="s">
        <v>155</v>
      </c>
    </row>
    <row r="1258" spans="2:65" s="12" customFormat="1" ht="10.199999999999999">
      <c r="B1258" s="147"/>
      <c r="D1258" s="148" t="s">
        <v>162</v>
      </c>
      <c r="E1258" s="149" t="s">
        <v>1</v>
      </c>
      <c r="F1258" s="150" t="s">
        <v>1122</v>
      </c>
      <c r="H1258" s="149" t="s">
        <v>1</v>
      </c>
      <c r="I1258" s="151"/>
      <c r="L1258" s="147"/>
      <c r="M1258" s="152"/>
      <c r="T1258" s="153"/>
      <c r="AT1258" s="149" t="s">
        <v>162</v>
      </c>
      <c r="AU1258" s="149" t="s">
        <v>87</v>
      </c>
      <c r="AV1258" s="12" t="s">
        <v>80</v>
      </c>
      <c r="AW1258" s="12" t="s">
        <v>30</v>
      </c>
      <c r="AX1258" s="12" t="s">
        <v>73</v>
      </c>
      <c r="AY1258" s="149" t="s">
        <v>155</v>
      </c>
    </row>
    <row r="1259" spans="2:65" s="13" customFormat="1" ht="10.199999999999999">
      <c r="B1259" s="154"/>
      <c r="D1259" s="148" t="s">
        <v>162</v>
      </c>
      <c r="E1259" s="155" t="s">
        <v>1</v>
      </c>
      <c r="F1259" s="156" t="s">
        <v>1123</v>
      </c>
      <c r="H1259" s="157">
        <v>42.18</v>
      </c>
      <c r="I1259" s="158"/>
      <c r="L1259" s="154"/>
      <c r="M1259" s="159"/>
      <c r="T1259" s="160"/>
      <c r="AT1259" s="155" t="s">
        <v>162</v>
      </c>
      <c r="AU1259" s="155" t="s">
        <v>87</v>
      </c>
      <c r="AV1259" s="13" t="s">
        <v>82</v>
      </c>
      <c r="AW1259" s="13" t="s">
        <v>30</v>
      </c>
      <c r="AX1259" s="13" t="s">
        <v>73</v>
      </c>
      <c r="AY1259" s="155" t="s">
        <v>155</v>
      </c>
    </row>
    <row r="1260" spans="2:65" s="12" customFormat="1" ht="10.199999999999999">
      <c r="B1260" s="147"/>
      <c r="D1260" s="148" t="s">
        <v>162</v>
      </c>
      <c r="E1260" s="149" t="s">
        <v>1</v>
      </c>
      <c r="F1260" s="150" t="s">
        <v>1124</v>
      </c>
      <c r="H1260" s="149" t="s">
        <v>1</v>
      </c>
      <c r="I1260" s="151"/>
      <c r="L1260" s="147"/>
      <c r="M1260" s="152"/>
      <c r="T1260" s="153"/>
      <c r="AT1260" s="149" t="s">
        <v>162</v>
      </c>
      <c r="AU1260" s="149" t="s">
        <v>87</v>
      </c>
      <c r="AV1260" s="12" t="s">
        <v>80</v>
      </c>
      <c r="AW1260" s="12" t="s">
        <v>30</v>
      </c>
      <c r="AX1260" s="12" t="s">
        <v>73</v>
      </c>
      <c r="AY1260" s="149" t="s">
        <v>155</v>
      </c>
    </row>
    <row r="1261" spans="2:65" s="13" customFormat="1" ht="10.199999999999999">
      <c r="B1261" s="154"/>
      <c r="D1261" s="148" t="s">
        <v>162</v>
      </c>
      <c r="E1261" s="155" t="s">
        <v>1</v>
      </c>
      <c r="F1261" s="156" t="s">
        <v>1125</v>
      </c>
      <c r="H1261" s="157">
        <v>16.75</v>
      </c>
      <c r="I1261" s="158"/>
      <c r="L1261" s="154"/>
      <c r="M1261" s="159"/>
      <c r="T1261" s="160"/>
      <c r="AT1261" s="155" t="s">
        <v>162</v>
      </c>
      <c r="AU1261" s="155" t="s">
        <v>87</v>
      </c>
      <c r="AV1261" s="13" t="s">
        <v>82</v>
      </c>
      <c r="AW1261" s="13" t="s">
        <v>30</v>
      </c>
      <c r="AX1261" s="13" t="s">
        <v>73</v>
      </c>
      <c r="AY1261" s="155" t="s">
        <v>155</v>
      </c>
    </row>
    <row r="1262" spans="2:65" s="14" customFormat="1" ht="10.199999999999999">
      <c r="B1262" s="161"/>
      <c r="D1262" s="148" t="s">
        <v>162</v>
      </c>
      <c r="E1262" s="162" t="s">
        <v>1</v>
      </c>
      <c r="F1262" s="163" t="s">
        <v>165</v>
      </c>
      <c r="H1262" s="164">
        <v>492.16</v>
      </c>
      <c r="I1262" s="165"/>
      <c r="L1262" s="161"/>
      <c r="M1262" s="166"/>
      <c r="T1262" s="167"/>
      <c r="AT1262" s="162" t="s">
        <v>162</v>
      </c>
      <c r="AU1262" s="162" t="s">
        <v>87</v>
      </c>
      <c r="AV1262" s="14" t="s">
        <v>90</v>
      </c>
      <c r="AW1262" s="14" t="s">
        <v>30</v>
      </c>
      <c r="AX1262" s="14" t="s">
        <v>80</v>
      </c>
      <c r="AY1262" s="162" t="s">
        <v>155</v>
      </c>
    </row>
    <row r="1263" spans="2:65" s="1" customFormat="1" ht="33" customHeight="1">
      <c r="B1263" s="32"/>
      <c r="C1263" s="133" t="s">
        <v>1126</v>
      </c>
      <c r="D1263" s="133" t="s">
        <v>158</v>
      </c>
      <c r="E1263" s="134" t="s">
        <v>1127</v>
      </c>
      <c r="F1263" s="135" t="s">
        <v>1128</v>
      </c>
      <c r="G1263" s="136" t="s">
        <v>213</v>
      </c>
      <c r="H1263" s="137">
        <v>179.32</v>
      </c>
      <c r="I1263" s="138"/>
      <c r="J1263" s="139">
        <f>ROUND(I1263*H1263,2)</f>
        <v>0</v>
      </c>
      <c r="K1263" s="140"/>
      <c r="L1263" s="32"/>
      <c r="M1263" s="141" t="s">
        <v>1</v>
      </c>
      <c r="N1263" s="142" t="s">
        <v>38</v>
      </c>
      <c r="P1263" s="143">
        <f>O1263*H1263</f>
        <v>0</v>
      </c>
      <c r="Q1263" s="143">
        <v>0</v>
      </c>
      <c r="R1263" s="143">
        <f>Q1263*H1263</f>
        <v>0</v>
      </c>
      <c r="S1263" s="143">
        <v>0</v>
      </c>
      <c r="T1263" s="144">
        <f>S1263*H1263</f>
        <v>0</v>
      </c>
      <c r="AR1263" s="145" t="s">
        <v>90</v>
      </c>
      <c r="AT1263" s="145" t="s">
        <v>158</v>
      </c>
      <c r="AU1263" s="145" t="s">
        <v>87</v>
      </c>
      <c r="AY1263" s="17" t="s">
        <v>155</v>
      </c>
      <c r="BE1263" s="146">
        <f>IF(N1263="základní",J1263,0)</f>
        <v>0</v>
      </c>
      <c r="BF1263" s="146">
        <f>IF(N1263="snížená",J1263,0)</f>
        <v>0</v>
      </c>
      <c r="BG1263" s="146">
        <f>IF(N1263="zákl. přenesená",J1263,0)</f>
        <v>0</v>
      </c>
      <c r="BH1263" s="146">
        <f>IF(N1263="sníž. přenesená",J1263,0)</f>
        <v>0</v>
      </c>
      <c r="BI1263" s="146">
        <f>IF(N1263="nulová",J1263,0)</f>
        <v>0</v>
      </c>
      <c r="BJ1263" s="17" t="s">
        <v>80</v>
      </c>
      <c r="BK1263" s="146">
        <f>ROUND(I1263*H1263,2)</f>
        <v>0</v>
      </c>
      <c r="BL1263" s="17" t="s">
        <v>90</v>
      </c>
      <c r="BM1263" s="145" t="s">
        <v>1129</v>
      </c>
    </row>
    <row r="1264" spans="2:65" s="12" customFormat="1" ht="10.199999999999999">
      <c r="B1264" s="147"/>
      <c r="D1264" s="148" t="s">
        <v>162</v>
      </c>
      <c r="E1264" s="149" t="s">
        <v>1</v>
      </c>
      <c r="F1264" s="150" t="s">
        <v>1130</v>
      </c>
      <c r="H1264" s="149" t="s">
        <v>1</v>
      </c>
      <c r="I1264" s="151"/>
      <c r="L1264" s="147"/>
      <c r="M1264" s="152"/>
      <c r="T1264" s="153"/>
      <c r="AT1264" s="149" t="s">
        <v>162</v>
      </c>
      <c r="AU1264" s="149" t="s">
        <v>87</v>
      </c>
      <c r="AV1264" s="12" t="s">
        <v>80</v>
      </c>
      <c r="AW1264" s="12" t="s">
        <v>30</v>
      </c>
      <c r="AX1264" s="12" t="s">
        <v>73</v>
      </c>
      <c r="AY1264" s="149" t="s">
        <v>155</v>
      </c>
    </row>
    <row r="1265" spans="2:65" s="13" customFormat="1" ht="10.199999999999999">
      <c r="B1265" s="154"/>
      <c r="D1265" s="148" t="s">
        <v>162</v>
      </c>
      <c r="E1265" s="155" t="s">
        <v>1</v>
      </c>
      <c r="F1265" s="156" t="s">
        <v>1131</v>
      </c>
      <c r="H1265" s="157">
        <v>179.32</v>
      </c>
      <c r="I1265" s="158"/>
      <c r="L1265" s="154"/>
      <c r="M1265" s="159"/>
      <c r="T1265" s="160"/>
      <c r="AT1265" s="155" t="s">
        <v>162</v>
      </c>
      <c r="AU1265" s="155" t="s">
        <v>87</v>
      </c>
      <c r="AV1265" s="13" t="s">
        <v>82</v>
      </c>
      <c r="AW1265" s="13" t="s">
        <v>30</v>
      </c>
      <c r="AX1265" s="13" t="s">
        <v>73</v>
      </c>
      <c r="AY1265" s="155" t="s">
        <v>155</v>
      </c>
    </row>
    <row r="1266" spans="2:65" s="14" customFormat="1" ht="10.199999999999999">
      <c r="B1266" s="161"/>
      <c r="D1266" s="148" t="s">
        <v>162</v>
      </c>
      <c r="E1266" s="162" t="s">
        <v>1</v>
      </c>
      <c r="F1266" s="163" t="s">
        <v>165</v>
      </c>
      <c r="H1266" s="164">
        <v>179.32</v>
      </c>
      <c r="I1266" s="165"/>
      <c r="L1266" s="161"/>
      <c r="M1266" s="166"/>
      <c r="T1266" s="167"/>
      <c r="AT1266" s="162" t="s">
        <v>162</v>
      </c>
      <c r="AU1266" s="162" t="s">
        <v>87</v>
      </c>
      <c r="AV1266" s="14" t="s">
        <v>90</v>
      </c>
      <c r="AW1266" s="14" t="s">
        <v>30</v>
      </c>
      <c r="AX1266" s="14" t="s">
        <v>80</v>
      </c>
      <c r="AY1266" s="162" t="s">
        <v>155</v>
      </c>
    </row>
    <row r="1267" spans="2:65" s="1" customFormat="1" ht="33" customHeight="1">
      <c r="B1267" s="32"/>
      <c r="C1267" s="133" t="s">
        <v>627</v>
      </c>
      <c r="D1267" s="133" t="s">
        <v>158</v>
      </c>
      <c r="E1267" s="134" t="s">
        <v>1132</v>
      </c>
      <c r="F1267" s="135" t="s">
        <v>1133</v>
      </c>
      <c r="G1267" s="136" t="s">
        <v>213</v>
      </c>
      <c r="H1267" s="137">
        <v>218.45500000000001</v>
      </c>
      <c r="I1267" s="138"/>
      <c r="J1267" s="139">
        <f>ROUND(I1267*H1267,2)</f>
        <v>0</v>
      </c>
      <c r="K1267" s="140"/>
      <c r="L1267" s="32"/>
      <c r="M1267" s="141" t="s">
        <v>1</v>
      </c>
      <c r="N1267" s="142" t="s">
        <v>38</v>
      </c>
      <c r="P1267" s="143">
        <f>O1267*H1267</f>
        <v>0</v>
      </c>
      <c r="Q1267" s="143">
        <v>0</v>
      </c>
      <c r="R1267" s="143">
        <f>Q1267*H1267</f>
        <v>0</v>
      </c>
      <c r="S1267" s="143">
        <v>0</v>
      </c>
      <c r="T1267" s="144">
        <f>S1267*H1267</f>
        <v>0</v>
      </c>
      <c r="AR1267" s="145" t="s">
        <v>90</v>
      </c>
      <c r="AT1267" s="145" t="s">
        <v>158</v>
      </c>
      <c r="AU1267" s="145" t="s">
        <v>87</v>
      </c>
      <c r="AY1267" s="17" t="s">
        <v>155</v>
      </c>
      <c r="BE1267" s="146">
        <f>IF(N1267="základní",J1267,0)</f>
        <v>0</v>
      </c>
      <c r="BF1267" s="146">
        <f>IF(N1267="snížená",J1267,0)</f>
        <v>0</v>
      </c>
      <c r="BG1267" s="146">
        <f>IF(N1267="zákl. přenesená",J1267,0)</f>
        <v>0</v>
      </c>
      <c r="BH1267" s="146">
        <f>IF(N1267="sníž. přenesená",J1267,0)</f>
        <v>0</v>
      </c>
      <c r="BI1267" s="146">
        <f>IF(N1267="nulová",J1267,0)</f>
        <v>0</v>
      </c>
      <c r="BJ1267" s="17" t="s">
        <v>80</v>
      </c>
      <c r="BK1267" s="146">
        <f>ROUND(I1267*H1267,2)</f>
        <v>0</v>
      </c>
      <c r="BL1267" s="17" t="s">
        <v>90</v>
      </c>
      <c r="BM1267" s="145" t="s">
        <v>1134</v>
      </c>
    </row>
    <row r="1268" spans="2:65" s="12" customFormat="1" ht="10.199999999999999">
      <c r="B1268" s="147"/>
      <c r="D1268" s="148" t="s">
        <v>162</v>
      </c>
      <c r="E1268" s="149" t="s">
        <v>1</v>
      </c>
      <c r="F1268" s="150" t="s">
        <v>174</v>
      </c>
      <c r="H1268" s="149" t="s">
        <v>1</v>
      </c>
      <c r="I1268" s="151"/>
      <c r="L1268" s="147"/>
      <c r="M1268" s="152"/>
      <c r="T1268" s="153"/>
      <c r="AT1268" s="149" t="s">
        <v>162</v>
      </c>
      <c r="AU1268" s="149" t="s">
        <v>87</v>
      </c>
      <c r="AV1268" s="12" t="s">
        <v>80</v>
      </c>
      <c r="AW1268" s="12" t="s">
        <v>30</v>
      </c>
      <c r="AX1268" s="12" t="s">
        <v>73</v>
      </c>
      <c r="AY1268" s="149" t="s">
        <v>155</v>
      </c>
    </row>
    <row r="1269" spans="2:65" s="12" customFormat="1" ht="10.199999999999999">
      <c r="B1269" s="147"/>
      <c r="D1269" s="148" t="s">
        <v>162</v>
      </c>
      <c r="E1269" s="149" t="s">
        <v>1</v>
      </c>
      <c r="F1269" s="150" t="s">
        <v>1130</v>
      </c>
      <c r="H1269" s="149" t="s">
        <v>1</v>
      </c>
      <c r="I1269" s="151"/>
      <c r="L1269" s="147"/>
      <c r="M1269" s="152"/>
      <c r="T1269" s="153"/>
      <c r="AT1269" s="149" t="s">
        <v>162</v>
      </c>
      <c r="AU1269" s="149" t="s">
        <v>87</v>
      </c>
      <c r="AV1269" s="12" t="s">
        <v>80</v>
      </c>
      <c r="AW1269" s="12" t="s">
        <v>30</v>
      </c>
      <c r="AX1269" s="12" t="s">
        <v>73</v>
      </c>
      <c r="AY1269" s="149" t="s">
        <v>155</v>
      </c>
    </row>
    <row r="1270" spans="2:65" s="12" customFormat="1" ht="10.199999999999999">
      <c r="B1270" s="147"/>
      <c r="D1270" s="148" t="s">
        <v>162</v>
      </c>
      <c r="E1270" s="149" t="s">
        <v>1</v>
      </c>
      <c r="F1270" s="150" t="s">
        <v>1135</v>
      </c>
      <c r="H1270" s="149" t="s">
        <v>1</v>
      </c>
      <c r="I1270" s="151"/>
      <c r="L1270" s="147"/>
      <c r="M1270" s="152"/>
      <c r="T1270" s="153"/>
      <c r="AT1270" s="149" t="s">
        <v>162</v>
      </c>
      <c r="AU1270" s="149" t="s">
        <v>87</v>
      </c>
      <c r="AV1270" s="12" t="s">
        <v>80</v>
      </c>
      <c r="AW1270" s="12" t="s">
        <v>30</v>
      </c>
      <c r="AX1270" s="12" t="s">
        <v>73</v>
      </c>
      <c r="AY1270" s="149" t="s">
        <v>155</v>
      </c>
    </row>
    <row r="1271" spans="2:65" s="13" customFormat="1" ht="10.199999999999999">
      <c r="B1271" s="154"/>
      <c r="D1271" s="148" t="s">
        <v>162</v>
      </c>
      <c r="E1271" s="155" t="s">
        <v>1</v>
      </c>
      <c r="F1271" s="156" t="s">
        <v>1136</v>
      </c>
      <c r="H1271" s="157">
        <v>142.54</v>
      </c>
      <c r="I1271" s="158"/>
      <c r="L1271" s="154"/>
      <c r="M1271" s="159"/>
      <c r="T1271" s="160"/>
      <c r="AT1271" s="155" t="s">
        <v>162</v>
      </c>
      <c r="AU1271" s="155" t="s">
        <v>87</v>
      </c>
      <c r="AV1271" s="13" t="s">
        <v>82</v>
      </c>
      <c r="AW1271" s="13" t="s">
        <v>30</v>
      </c>
      <c r="AX1271" s="13" t="s">
        <v>73</v>
      </c>
      <c r="AY1271" s="155" t="s">
        <v>155</v>
      </c>
    </row>
    <row r="1272" spans="2:65" s="12" customFormat="1" ht="10.199999999999999">
      <c r="B1272" s="147"/>
      <c r="D1272" s="148" t="s">
        <v>162</v>
      </c>
      <c r="E1272" s="149" t="s">
        <v>1</v>
      </c>
      <c r="F1272" s="150" t="s">
        <v>1137</v>
      </c>
      <c r="H1272" s="149" t="s">
        <v>1</v>
      </c>
      <c r="I1272" s="151"/>
      <c r="L1272" s="147"/>
      <c r="M1272" s="152"/>
      <c r="T1272" s="153"/>
      <c r="AT1272" s="149" t="s">
        <v>162</v>
      </c>
      <c r="AU1272" s="149" t="s">
        <v>87</v>
      </c>
      <c r="AV1272" s="12" t="s">
        <v>80</v>
      </c>
      <c r="AW1272" s="12" t="s">
        <v>30</v>
      </c>
      <c r="AX1272" s="12" t="s">
        <v>73</v>
      </c>
      <c r="AY1272" s="149" t="s">
        <v>155</v>
      </c>
    </row>
    <row r="1273" spans="2:65" s="13" customFormat="1" ht="10.199999999999999">
      <c r="B1273" s="154"/>
      <c r="D1273" s="148" t="s">
        <v>162</v>
      </c>
      <c r="E1273" s="155" t="s">
        <v>1</v>
      </c>
      <c r="F1273" s="156" t="s">
        <v>1138</v>
      </c>
      <c r="H1273" s="157">
        <v>6.07</v>
      </c>
      <c r="I1273" s="158"/>
      <c r="L1273" s="154"/>
      <c r="M1273" s="159"/>
      <c r="T1273" s="160"/>
      <c r="AT1273" s="155" t="s">
        <v>162</v>
      </c>
      <c r="AU1273" s="155" t="s">
        <v>87</v>
      </c>
      <c r="AV1273" s="13" t="s">
        <v>82</v>
      </c>
      <c r="AW1273" s="13" t="s">
        <v>30</v>
      </c>
      <c r="AX1273" s="13" t="s">
        <v>73</v>
      </c>
      <c r="AY1273" s="155" t="s">
        <v>155</v>
      </c>
    </row>
    <row r="1274" spans="2:65" s="15" customFormat="1" ht="10.199999999999999">
      <c r="B1274" s="168"/>
      <c r="D1274" s="148" t="s">
        <v>162</v>
      </c>
      <c r="E1274" s="169" t="s">
        <v>1</v>
      </c>
      <c r="F1274" s="170" t="s">
        <v>170</v>
      </c>
      <c r="H1274" s="171">
        <v>148.60999999999999</v>
      </c>
      <c r="I1274" s="172"/>
      <c r="L1274" s="168"/>
      <c r="M1274" s="173"/>
      <c r="T1274" s="174"/>
      <c r="AT1274" s="169" t="s">
        <v>162</v>
      </c>
      <c r="AU1274" s="169" t="s">
        <v>87</v>
      </c>
      <c r="AV1274" s="15" t="s">
        <v>87</v>
      </c>
      <c r="AW1274" s="15" t="s">
        <v>30</v>
      </c>
      <c r="AX1274" s="15" t="s">
        <v>73</v>
      </c>
      <c r="AY1274" s="169" t="s">
        <v>155</v>
      </c>
    </row>
    <row r="1275" spans="2:65" s="12" customFormat="1" ht="10.199999999999999">
      <c r="B1275" s="147"/>
      <c r="D1275" s="148" t="s">
        <v>162</v>
      </c>
      <c r="E1275" s="149" t="s">
        <v>1</v>
      </c>
      <c r="F1275" s="150" t="s">
        <v>1139</v>
      </c>
      <c r="H1275" s="149" t="s">
        <v>1</v>
      </c>
      <c r="I1275" s="151"/>
      <c r="L1275" s="147"/>
      <c r="M1275" s="152"/>
      <c r="T1275" s="153"/>
      <c r="AT1275" s="149" t="s">
        <v>162</v>
      </c>
      <c r="AU1275" s="149" t="s">
        <v>87</v>
      </c>
      <c r="AV1275" s="12" t="s">
        <v>80</v>
      </c>
      <c r="AW1275" s="12" t="s">
        <v>30</v>
      </c>
      <c r="AX1275" s="12" t="s">
        <v>73</v>
      </c>
      <c r="AY1275" s="149" t="s">
        <v>155</v>
      </c>
    </row>
    <row r="1276" spans="2:65" s="12" customFormat="1" ht="10.199999999999999">
      <c r="B1276" s="147"/>
      <c r="D1276" s="148" t="s">
        <v>162</v>
      </c>
      <c r="E1276" s="149" t="s">
        <v>1</v>
      </c>
      <c r="F1276" s="150" t="s">
        <v>1140</v>
      </c>
      <c r="H1276" s="149" t="s">
        <v>1</v>
      </c>
      <c r="I1276" s="151"/>
      <c r="L1276" s="147"/>
      <c r="M1276" s="152"/>
      <c r="T1276" s="153"/>
      <c r="AT1276" s="149" t="s">
        <v>162</v>
      </c>
      <c r="AU1276" s="149" t="s">
        <v>87</v>
      </c>
      <c r="AV1276" s="12" t="s">
        <v>80</v>
      </c>
      <c r="AW1276" s="12" t="s">
        <v>30</v>
      </c>
      <c r="AX1276" s="12" t="s">
        <v>73</v>
      </c>
      <c r="AY1276" s="149" t="s">
        <v>155</v>
      </c>
    </row>
    <row r="1277" spans="2:65" s="13" customFormat="1" ht="10.199999999999999">
      <c r="B1277" s="154"/>
      <c r="D1277" s="148" t="s">
        <v>162</v>
      </c>
      <c r="E1277" s="155" t="s">
        <v>1</v>
      </c>
      <c r="F1277" s="156" t="s">
        <v>1141</v>
      </c>
      <c r="H1277" s="157">
        <v>37.64</v>
      </c>
      <c r="I1277" s="158"/>
      <c r="L1277" s="154"/>
      <c r="M1277" s="159"/>
      <c r="T1277" s="160"/>
      <c r="AT1277" s="155" t="s">
        <v>162</v>
      </c>
      <c r="AU1277" s="155" t="s">
        <v>87</v>
      </c>
      <c r="AV1277" s="13" t="s">
        <v>82</v>
      </c>
      <c r="AW1277" s="13" t="s">
        <v>30</v>
      </c>
      <c r="AX1277" s="13" t="s">
        <v>73</v>
      </c>
      <c r="AY1277" s="155" t="s">
        <v>155</v>
      </c>
    </row>
    <row r="1278" spans="2:65" s="12" customFormat="1" ht="10.199999999999999">
      <c r="B1278" s="147"/>
      <c r="D1278" s="148" t="s">
        <v>162</v>
      </c>
      <c r="E1278" s="149" t="s">
        <v>1</v>
      </c>
      <c r="F1278" s="150" t="s">
        <v>1142</v>
      </c>
      <c r="H1278" s="149" t="s">
        <v>1</v>
      </c>
      <c r="I1278" s="151"/>
      <c r="L1278" s="147"/>
      <c r="M1278" s="152"/>
      <c r="T1278" s="153"/>
      <c r="AT1278" s="149" t="s">
        <v>162</v>
      </c>
      <c r="AU1278" s="149" t="s">
        <v>87</v>
      </c>
      <c r="AV1278" s="12" t="s">
        <v>80</v>
      </c>
      <c r="AW1278" s="12" t="s">
        <v>30</v>
      </c>
      <c r="AX1278" s="12" t="s">
        <v>73</v>
      </c>
      <c r="AY1278" s="149" t="s">
        <v>155</v>
      </c>
    </row>
    <row r="1279" spans="2:65" s="13" customFormat="1" ht="10.199999999999999">
      <c r="B1279" s="154"/>
      <c r="D1279" s="148" t="s">
        <v>162</v>
      </c>
      <c r="E1279" s="155" t="s">
        <v>1</v>
      </c>
      <c r="F1279" s="156" t="s">
        <v>1143</v>
      </c>
      <c r="H1279" s="157">
        <v>32.204999999999998</v>
      </c>
      <c r="I1279" s="158"/>
      <c r="L1279" s="154"/>
      <c r="M1279" s="159"/>
      <c r="T1279" s="160"/>
      <c r="AT1279" s="155" t="s">
        <v>162</v>
      </c>
      <c r="AU1279" s="155" t="s">
        <v>87</v>
      </c>
      <c r="AV1279" s="13" t="s">
        <v>82</v>
      </c>
      <c r="AW1279" s="13" t="s">
        <v>30</v>
      </c>
      <c r="AX1279" s="13" t="s">
        <v>73</v>
      </c>
      <c r="AY1279" s="155" t="s">
        <v>155</v>
      </c>
    </row>
    <row r="1280" spans="2:65" s="15" customFormat="1" ht="10.199999999999999">
      <c r="B1280" s="168"/>
      <c r="D1280" s="148" t="s">
        <v>162</v>
      </c>
      <c r="E1280" s="169" t="s">
        <v>1</v>
      </c>
      <c r="F1280" s="170" t="s">
        <v>170</v>
      </c>
      <c r="H1280" s="171">
        <v>69.844999999999999</v>
      </c>
      <c r="I1280" s="172"/>
      <c r="L1280" s="168"/>
      <c r="M1280" s="173"/>
      <c r="T1280" s="174"/>
      <c r="AT1280" s="169" t="s">
        <v>162</v>
      </c>
      <c r="AU1280" s="169" t="s">
        <v>87</v>
      </c>
      <c r="AV1280" s="15" t="s">
        <v>87</v>
      </c>
      <c r="AW1280" s="15" t="s">
        <v>30</v>
      </c>
      <c r="AX1280" s="15" t="s">
        <v>73</v>
      </c>
      <c r="AY1280" s="169" t="s">
        <v>155</v>
      </c>
    </row>
    <row r="1281" spans="2:65" s="14" customFormat="1" ht="10.199999999999999">
      <c r="B1281" s="161"/>
      <c r="D1281" s="148" t="s">
        <v>162</v>
      </c>
      <c r="E1281" s="162" t="s">
        <v>1</v>
      </c>
      <c r="F1281" s="163" t="s">
        <v>165</v>
      </c>
      <c r="H1281" s="164">
        <v>218.45499999999998</v>
      </c>
      <c r="I1281" s="165"/>
      <c r="L1281" s="161"/>
      <c r="M1281" s="166"/>
      <c r="T1281" s="167"/>
      <c r="AT1281" s="162" t="s">
        <v>162</v>
      </c>
      <c r="AU1281" s="162" t="s">
        <v>87</v>
      </c>
      <c r="AV1281" s="14" t="s">
        <v>90</v>
      </c>
      <c r="AW1281" s="14" t="s">
        <v>30</v>
      </c>
      <c r="AX1281" s="14" t="s">
        <v>80</v>
      </c>
      <c r="AY1281" s="162" t="s">
        <v>155</v>
      </c>
    </row>
    <row r="1282" spans="2:65" s="1" customFormat="1" ht="16.5" customHeight="1">
      <c r="B1282" s="32"/>
      <c r="C1282" s="133" t="s">
        <v>1144</v>
      </c>
      <c r="D1282" s="133" t="s">
        <v>158</v>
      </c>
      <c r="E1282" s="134" t="s">
        <v>1145</v>
      </c>
      <c r="F1282" s="135" t="s">
        <v>1146</v>
      </c>
      <c r="G1282" s="136" t="s">
        <v>213</v>
      </c>
      <c r="H1282" s="137">
        <v>16.760000000000002</v>
      </c>
      <c r="I1282" s="138"/>
      <c r="J1282" s="139">
        <f>ROUND(I1282*H1282,2)</f>
        <v>0</v>
      </c>
      <c r="K1282" s="140"/>
      <c r="L1282" s="32"/>
      <c r="M1282" s="141" t="s">
        <v>1</v>
      </c>
      <c r="N1282" s="142" t="s">
        <v>38</v>
      </c>
      <c r="P1282" s="143">
        <f>O1282*H1282</f>
        <v>0</v>
      </c>
      <c r="Q1282" s="143">
        <v>0</v>
      </c>
      <c r="R1282" s="143">
        <f>Q1282*H1282</f>
        <v>0</v>
      </c>
      <c r="S1282" s="143">
        <v>0</v>
      </c>
      <c r="T1282" s="144">
        <f>S1282*H1282</f>
        <v>0</v>
      </c>
      <c r="AR1282" s="145" t="s">
        <v>90</v>
      </c>
      <c r="AT1282" s="145" t="s">
        <v>158</v>
      </c>
      <c r="AU1282" s="145" t="s">
        <v>87</v>
      </c>
      <c r="AY1282" s="17" t="s">
        <v>155</v>
      </c>
      <c r="BE1282" s="146">
        <f>IF(N1282="základní",J1282,0)</f>
        <v>0</v>
      </c>
      <c r="BF1282" s="146">
        <f>IF(N1282="snížená",J1282,0)</f>
        <v>0</v>
      </c>
      <c r="BG1282" s="146">
        <f>IF(N1282="zákl. přenesená",J1282,0)</f>
        <v>0</v>
      </c>
      <c r="BH1282" s="146">
        <f>IF(N1282="sníž. přenesená",J1282,0)</f>
        <v>0</v>
      </c>
      <c r="BI1282" s="146">
        <f>IF(N1282="nulová",J1282,0)</f>
        <v>0</v>
      </c>
      <c r="BJ1282" s="17" t="s">
        <v>80</v>
      </c>
      <c r="BK1282" s="146">
        <f>ROUND(I1282*H1282,2)</f>
        <v>0</v>
      </c>
      <c r="BL1282" s="17" t="s">
        <v>90</v>
      </c>
      <c r="BM1282" s="145" t="s">
        <v>1147</v>
      </c>
    </row>
    <row r="1283" spans="2:65" s="12" customFormat="1" ht="10.199999999999999">
      <c r="B1283" s="147"/>
      <c r="D1283" s="148" t="s">
        <v>162</v>
      </c>
      <c r="E1283" s="149" t="s">
        <v>1</v>
      </c>
      <c r="F1283" s="150" t="s">
        <v>1148</v>
      </c>
      <c r="H1283" s="149" t="s">
        <v>1</v>
      </c>
      <c r="I1283" s="151"/>
      <c r="L1283" s="147"/>
      <c r="M1283" s="152"/>
      <c r="T1283" s="153"/>
      <c r="AT1283" s="149" t="s">
        <v>162</v>
      </c>
      <c r="AU1283" s="149" t="s">
        <v>87</v>
      </c>
      <c r="AV1283" s="12" t="s">
        <v>80</v>
      </c>
      <c r="AW1283" s="12" t="s">
        <v>30</v>
      </c>
      <c r="AX1283" s="12" t="s">
        <v>73</v>
      </c>
      <c r="AY1283" s="149" t="s">
        <v>155</v>
      </c>
    </row>
    <row r="1284" spans="2:65" s="13" customFormat="1" ht="10.199999999999999">
      <c r="B1284" s="154"/>
      <c r="D1284" s="148" t="s">
        <v>162</v>
      </c>
      <c r="E1284" s="155" t="s">
        <v>1</v>
      </c>
      <c r="F1284" s="156" t="s">
        <v>1149</v>
      </c>
      <c r="H1284" s="157">
        <v>16.760000000000002</v>
      </c>
      <c r="I1284" s="158"/>
      <c r="L1284" s="154"/>
      <c r="M1284" s="159"/>
      <c r="T1284" s="160"/>
      <c r="AT1284" s="155" t="s">
        <v>162</v>
      </c>
      <c r="AU1284" s="155" t="s">
        <v>87</v>
      </c>
      <c r="AV1284" s="13" t="s">
        <v>82</v>
      </c>
      <c r="AW1284" s="13" t="s">
        <v>30</v>
      </c>
      <c r="AX1284" s="13" t="s">
        <v>73</v>
      </c>
      <c r="AY1284" s="155" t="s">
        <v>155</v>
      </c>
    </row>
    <row r="1285" spans="2:65" s="14" customFormat="1" ht="10.199999999999999">
      <c r="B1285" s="161"/>
      <c r="D1285" s="148" t="s">
        <v>162</v>
      </c>
      <c r="E1285" s="162" t="s">
        <v>1</v>
      </c>
      <c r="F1285" s="163" t="s">
        <v>165</v>
      </c>
      <c r="H1285" s="164">
        <v>16.760000000000002</v>
      </c>
      <c r="I1285" s="165"/>
      <c r="L1285" s="161"/>
      <c r="M1285" s="166"/>
      <c r="T1285" s="167"/>
      <c r="AT1285" s="162" t="s">
        <v>162</v>
      </c>
      <c r="AU1285" s="162" t="s">
        <v>87</v>
      </c>
      <c r="AV1285" s="14" t="s">
        <v>90</v>
      </c>
      <c r="AW1285" s="14" t="s">
        <v>30</v>
      </c>
      <c r="AX1285" s="14" t="s">
        <v>80</v>
      </c>
      <c r="AY1285" s="162" t="s">
        <v>155</v>
      </c>
    </row>
    <row r="1286" spans="2:65" s="1" customFormat="1" ht="24.15" customHeight="1">
      <c r="B1286" s="32"/>
      <c r="C1286" s="133" t="s">
        <v>633</v>
      </c>
      <c r="D1286" s="133" t="s">
        <v>158</v>
      </c>
      <c r="E1286" s="134" t="s">
        <v>1150</v>
      </c>
      <c r="F1286" s="135" t="s">
        <v>1151</v>
      </c>
      <c r="G1286" s="136" t="s">
        <v>457</v>
      </c>
      <c r="H1286" s="137">
        <v>10.955</v>
      </c>
      <c r="I1286" s="138"/>
      <c r="J1286" s="139">
        <f>ROUND(I1286*H1286,2)</f>
        <v>0</v>
      </c>
      <c r="K1286" s="140"/>
      <c r="L1286" s="32"/>
      <c r="M1286" s="141" t="s">
        <v>1</v>
      </c>
      <c r="N1286" s="142" t="s">
        <v>38</v>
      </c>
      <c r="P1286" s="143">
        <f>O1286*H1286</f>
        <v>0</v>
      </c>
      <c r="Q1286" s="143">
        <v>0</v>
      </c>
      <c r="R1286" s="143">
        <f>Q1286*H1286</f>
        <v>0</v>
      </c>
      <c r="S1286" s="143">
        <v>0</v>
      </c>
      <c r="T1286" s="144">
        <f>S1286*H1286</f>
        <v>0</v>
      </c>
      <c r="AR1286" s="145" t="s">
        <v>90</v>
      </c>
      <c r="AT1286" s="145" t="s">
        <v>158</v>
      </c>
      <c r="AU1286" s="145" t="s">
        <v>87</v>
      </c>
      <c r="AY1286" s="17" t="s">
        <v>155</v>
      </c>
      <c r="BE1286" s="146">
        <f>IF(N1286="základní",J1286,0)</f>
        <v>0</v>
      </c>
      <c r="BF1286" s="146">
        <f>IF(N1286="snížená",J1286,0)</f>
        <v>0</v>
      </c>
      <c r="BG1286" s="146">
        <f>IF(N1286="zákl. přenesená",J1286,0)</f>
        <v>0</v>
      </c>
      <c r="BH1286" s="146">
        <f>IF(N1286="sníž. přenesená",J1286,0)</f>
        <v>0</v>
      </c>
      <c r="BI1286" s="146">
        <f>IF(N1286="nulová",J1286,0)</f>
        <v>0</v>
      </c>
      <c r="BJ1286" s="17" t="s">
        <v>80</v>
      </c>
      <c r="BK1286" s="146">
        <f>ROUND(I1286*H1286,2)</f>
        <v>0</v>
      </c>
      <c r="BL1286" s="17" t="s">
        <v>90</v>
      </c>
      <c r="BM1286" s="145" t="s">
        <v>1152</v>
      </c>
    </row>
    <row r="1287" spans="2:65" s="12" customFormat="1" ht="10.199999999999999">
      <c r="B1287" s="147"/>
      <c r="D1287" s="148" t="s">
        <v>162</v>
      </c>
      <c r="E1287" s="149" t="s">
        <v>1</v>
      </c>
      <c r="F1287" s="150" t="s">
        <v>1153</v>
      </c>
      <c r="H1287" s="149" t="s">
        <v>1</v>
      </c>
      <c r="I1287" s="151"/>
      <c r="L1287" s="147"/>
      <c r="M1287" s="152"/>
      <c r="T1287" s="153"/>
      <c r="AT1287" s="149" t="s">
        <v>162</v>
      </c>
      <c r="AU1287" s="149" t="s">
        <v>87</v>
      </c>
      <c r="AV1287" s="12" t="s">
        <v>80</v>
      </c>
      <c r="AW1287" s="12" t="s">
        <v>30</v>
      </c>
      <c r="AX1287" s="12" t="s">
        <v>73</v>
      </c>
      <c r="AY1287" s="149" t="s">
        <v>155</v>
      </c>
    </row>
    <row r="1288" spans="2:65" s="13" customFormat="1" ht="10.199999999999999">
      <c r="B1288" s="154"/>
      <c r="D1288" s="148" t="s">
        <v>162</v>
      </c>
      <c r="E1288" s="155" t="s">
        <v>1</v>
      </c>
      <c r="F1288" s="156" t="s">
        <v>1154</v>
      </c>
      <c r="H1288" s="157">
        <v>10.305</v>
      </c>
      <c r="I1288" s="158"/>
      <c r="L1288" s="154"/>
      <c r="M1288" s="159"/>
      <c r="T1288" s="160"/>
      <c r="AT1288" s="155" t="s">
        <v>162</v>
      </c>
      <c r="AU1288" s="155" t="s">
        <v>87</v>
      </c>
      <c r="AV1288" s="13" t="s">
        <v>82</v>
      </c>
      <c r="AW1288" s="13" t="s">
        <v>30</v>
      </c>
      <c r="AX1288" s="13" t="s">
        <v>73</v>
      </c>
      <c r="AY1288" s="155" t="s">
        <v>155</v>
      </c>
    </row>
    <row r="1289" spans="2:65" s="12" customFormat="1" ht="10.199999999999999">
      <c r="B1289" s="147"/>
      <c r="D1289" s="148" t="s">
        <v>162</v>
      </c>
      <c r="E1289" s="149" t="s">
        <v>1</v>
      </c>
      <c r="F1289" s="150" t="s">
        <v>1155</v>
      </c>
      <c r="H1289" s="149" t="s">
        <v>1</v>
      </c>
      <c r="I1289" s="151"/>
      <c r="L1289" s="147"/>
      <c r="M1289" s="152"/>
      <c r="T1289" s="153"/>
      <c r="AT1289" s="149" t="s">
        <v>162</v>
      </c>
      <c r="AU1289" s="149" t="s">
        <v>87</v>
      </c>
      <c r="AV1289" s="12" t="s">
        <v>80</v>
      </c>
      <c r="AW1289" s="12" t="s">
        <v>30</v>
      </c>
      <c r="AX1289" s="12" t="s">
        <v>73</v>
      </c>
      <c r="AY1289" s="149" t="s">
        <v>155</v>
      </c>
    </row>
    <row r="1290" spans="2:65" s="12" customFormat="1" ht="10.199999999999999">
      <c r="B1290" s="147"/>
      <c r="D1290" s="148" t="s">
        <v>162</v>
      </c>
      <c r="E1290" s="149" t="s">
        <v>1</v>
      </c>
      <c r="F1290" s="150" t="s">
        <v>191</v>
      </c>
      <c r="H1290" s="149" t="s">
        <v>1</v>
      </c>
      <c r="I1290" s="151"/>
      <c r="L1290" s="147"/>
      <c r="M1290" s="152"/>
      <c r="T1290" s="153"/>
      <c r="AT1290" s="149" t="s">
        <v>162</v>
      </c>
      <c r="AU1290" s="149" t="s">
        <v>87</v>
      </c>
      <c r="AV1290" s="12" t="s">
        <v>80</v>
      </c>
      <c r="AW1290" s="12" t="s">
        <v>30</v>
      </c>
      <c r="AX1290" s="12" t="s">
        <v>73</v>
      </c>
      <c r="AY1290" s="149" t="s">
        <v>155</v>
      </c>
    </row>
    <row r="1291" spans="2:65" s="13" customFormat="1" ht="10.199999999999999">
      <c r="B1291" s="154"/>
      <c r="D1291" s="148" t="s">
        <v>162</v>
      </c>
      <c r="E1291" s="155" t="s">
        <v>1</v>
      </c>
      <c r="F1291" s="156" t="s">
        <v>1156</v>
      </c>
      <c r="H1291" s="157">
        <v>0.65</v>
      </c>
      <c r="I1291" s="158"/>
      <c r="L1291" s="154"/>
      <c r="M1291" s="159"/>
      <c r="T1291" s="160"/>
      <c r="AT1291" s="155" t="s">
        <v>162</v>
      </c>
      <c r="AU1291" s="155" t="s">
        <v>87</v>
      </c>
      <c r="AV1291" s="13" t="s">
        <v>82</v>
      </c>
      <c r="AW1291" s="13" t="s">
        <v>30</v>
      </c>
      <c r="AX1291" s="13" t="s">
        <v>73</v>
      </c>
      <c r="AY1291" s="155" t="s">
        <v>155</v>
      </c>
    </row>
    <row r="1292" spans="2:65" s="14" customFormat="1" ht="10.199999999999999">
      <c r="B1292" s="161"/>
      <c r="D1292" s="148" t="s">
        <v>162</v>
      </c>
      <c r="E1292" s="162" t="s">
        <v>1</v>
      </c>
      <c r="F1292" s="163" t="s">
        <v>165</v>
      </c>
      <c r="H1292" s="164">
        <v>10.955</v>
      </c>
      <c r="I1292" s="165"/>
      <c r="L1292" s="161"/>
      <c r="M1292" s="166"/>
      <c r="T1292" s="167"/>
      <c r="AT1292" s="162" t="s">
        <v>162</v>
      </c>
      <c r="AU1292" s="162" t="s">
        <v>87</v>
      </c>
      <c r="AV1292" s="14" t="s">
        <v>90</v>
      </c>
      <c r="AW1292" s="14" t="s">
        <v>30</v>
      </c>
      <c r="AX1292" s="14" t="s">
        <v>80</v>
      </c>
      <c r="AY1292" s="162" t="s">
        <v>155</v>
      </c>
    </row>
    <row r="1293" spans="2:65" s="1" customFormat="1" ht="44.25" customHeight="1">
      <c r="B1293" s="32"/>
      <c r="C1293" s="133" t="s">
        <v>1157</v>
      </c>
      <c r="D1293" s="133" t="s">
        <v>158</v>
      </c>
      <c r="E1293" s="134" t="s">
        <v>1158</v>
      </c>
      <c r="F1293" s="135" t="s">
        <v>1159</v>
      </c>
      <c r="G1293" s="136" t="s">
        <v>161</v>
      </c>
      <c r="H1293" s="137">
        <v>8.2189999999999994</v>
      </c>
      <c r="I1293" s="138"/>
      <c r="J1293" s="139">
        <f>ROUND(I1293*H1293,2)</f>
        <v>0</v>
      </c>
      <c r="K1293" s="140"/>
      <c r="L1293" s="32"/>
      <c r="M1293" s="141" t="s">
        <v>1</v>
      </c>
      <c r="N1293" s="142" t="s">
        <v>38</v>
      </c>
      <c r="P1293" s="143">
        <f>O1293*H1293</f>
        <v>0</v>
      </c>
      <c r="Q1293" s="143">
        <v>0</v>
      </c>
      <c r="R1293" s="143">
        <f>Q1293*H1293</f>
        <v>0</v>
      </c>
      <c r="S1293" s="143">
        <v>0</v>
      </c>
      <c r="T1293" s="144">
        <f>S1293*H1293</f>
        <v>0</v>
      </c>
      <c r="AR1293" s="145" t="s">
        <v>90</v>
      </c>
      <c r="AT1293" s="145" t="s">
        <v>158</v>
      </c>
      <c r="AU1293" s="145" t="s">
        <v>87</v>
      </c>
      <c r="AY1293" s="17" t="s">
        <v>155</v>
      </c>
      <c r="BE1293" s="146">
        <f>IF(N1293="základní",J1293,0)</f>
        <v>0</v>
      </c>
      <c r="BF1293" s="146">
        <f>IF(N1293="snížená",J1293,0)</f>
        <v>0</v>
      </c>
      <c r="BG1293" s="146">
        <f>IF(N1293="zákl. přenesená",J1293,0)</f>
        <v>0</v>
      </c>
      <c r="BH1293" s="146">
        <f>IF(N1293="sníž. přenesená",J1293,0)</f>
        <v>0</v>
      </c>
      <c r="BI1293" s="146">
        <f>IF(N1293="nulová",J1293,0)</f>
        <v>0</v>
      </c>
      <c r="BJ1293" s="17" t="s">
        <v>80</v>
      </c>
      <c r="BK1293" s="146">
        <f>ROUND(I1293*H1293,2)</f>
        <v>0</v>
      </c>
      <c r="BL1293" s="17" t="s">
        <v>90</v>
      </c>
      <c r="BM1293" s="145" t="s">
        <v>1160</v>
      </c>
    </row>
    <row r="1294" spans="2:65" s="12" customFormat="1" ht="10.199999999999999">
      <c r="B1294" s="147"/>
      <c r="D1294" s="148" t="s">
        <v>162</v>
      </c>
      <c r="E1294" s="149" t="s">
        <v>1</v>
      </c>
      <c r="F1294" s="150" t="s">
        <v>174</v>
      </c>
      <c r="H1294" s="149" t="s">
        <v>1</v>
      </c>
      <c r="I1294" s="151"/>
      <c r="L1294" s="147"/>
      <c r="M1294" s="152"/>
      <c r="T1294" s="153"/>
      <c r="AT1294" s="149" t="s">
        <v>162</v>
      </c>
      <c r="AU1294" s="149" t="s">
        <v>87</v>
      </c>
      <c r="AV1294" s="12" t="s">
        <v>80</v>
      </c>
      <c r="AW1294" s="12" t="s">
        <v>30</v>
      </c>
      <c r="AX1294" s="12" t="s">
        <v>73</v>
      </c>
      <c r="AY1294" s="149" t="s">
        <v>155</v>
      </c>
    </row>
    <row r="1295" spans="2:65" s="12" customFormat="1" ht="10.199999999999999">
      <c r="B1295" s="147"/>
      <c r="D1295" s="148" t="s">
        <v>162</v>
      </c>
      <c r="E1295" s="149" t="s">
        <v>1</v>
      </c>
      <c r="F1295" s="150" t="s">
        <v>175</v>
      </c>
      <c r="H1295" s="149" t="s">
        <v>1</v>
      </c>
      <c r="I1295" s="151"/>
      <c r="L1295" s="147"/>
      <c r="M1295" s="152"/>
      <c r="T1295" s="153"/>
      <c r="AT1295" s="149" t="s">
        <v>162</v>
      </c>
      <c r="AU1295" s="149" t="s">
        <v>87</v>
      </c>
      <c r="AV1295" s="12" t="s">
        <v>80</v>
      </c>
      <c r="AW1295" s="12" t="s">
        <v>30</v>
      </c>
      <c r="AX1295" s="12" t="s">
        <v>73</v>
      </c>
      <c r="AY1295" s="149" t="s">
        <v>155</v>
      </c>
    </row>
    <row r="1296" spans="2:65" s="12" customFormat="1" ht="10.199999999999999">
      <c r="B1296" s="147"/>
      <c r="D1296" s="148" t="s">
        <v>162</v>
      </c>
      <c r="E1296" s="149" t="s">
        <v>1</v>
      </c>
      <c r="F1296" s="150" t="s">
        <v>176</v>
      </c>
      <c r="H1296" s="149" t="s">
        <v>1</v>
      </c>
      <c r="I1296" s="151"/>
      <c r="L1296" s="147"/>
      <c r="M1296" s="152"/>
      <c r="T1296" s="153"/>
      <c r="AT1296" s="149" t="s">
        <v>162</v>
      </c>
      <c r="AU1296" s="149" t="s">
        <v>87</v>
      </c>
      <c r="AV1296" s="12" t="s">
        <v>80</v>
      </c>
      <c r="AW1296" s="12" t="s">
        <v>30</v>
      </c>
      <c r="AX1296" s="12" t="s">
        <v>73</v>
      </c>
      <c r="AY1296" s="149" t="s">
        <v>155</v>
      </c>
    </row>
    <row r="1297" spans="2:51" s="12" customFormat="1" ht="10.199999999999999">
      <c r="B1297" s="147"/>
      <c r="D1297" s="148" t="s">
        <v>162</v>
      </c>
      <c r="E1297" s="149" t="s">
        <v>1</v>
      </c>
      <c r="F1297" s="150" t="s">
        <v>247</v>
      </c>
      <c r="H1297" s="149" t="s">
        <v>1</v>
      </c>
      <c r="I1297" s="151"/>
      <c r="L1297" s="147"/>
      <c r="M1297" s="152"/>
      <c r="T1297" s="153"/>
      <c r="AT1297" s="149" t="s">
        <v>162</v>
      </c>
      <c r="AU1297" s="149" t="s">
        <v>87</v>
      </c>
      <c r="AV1297" s="12" t="s">
        <v>80</v>
      </c>
      <c r="AW1297" s="12" t="s">
        <v>30</v>
      </c>
      <c r="AX1297" s="12" t="s">
        <v>73</v>
      </c>
      <c r="AY1297" s="149" t="s">
        <v>155</v>
      </c>
    </row>
    <row r="1298" spans="2:51" s="12" customFormat="1" ht="10.199999999999999">
      <c r="B1298" s="147"/>
      <c r="D1298" s="148" t="s">
        <v>162</v>
      </c>
      <c r="E1298" s="149" t="s">
        <v>1</v>
      </c>
      <c r="F1298" s="150" t="s">
        <v>1161</v>
      </c>
      <c r="H1298" s="149" t="s">
        <v>1</v>
      </c>
      <c r="I1298" s="151"/>
      <c r="L1298" s="147"/>
      <c r="M1298" s="152"/>
      <c r="T1298" s="153"/>
      <c r="AT1298" s="149" t="s">
        <v>162</v>
      </c>
      <c r="AU1298" s="149" t="s">
        <v>87</v>
      </c>
      <c r="AV1298" s="12" t="s">
        <v>80</v>
      </c>
      <c r="AW1298" s="12" t="s">
        <v>30</v>
      </c>
      <c r="AX1298" s="12" t="s">
        <v>73</v>
      </c>
      <c r="AY1298" s="149" t="s">
        <v>155</v>
      </c>
    </row>
    <row r="1299" spans="2:51" s="12" customFormat="1" ht="10.199999999999999">
      <c r="B1299" s="147"/>
      <c r="D1299" s="148" t="s">
        <v>162</v>
      </c>
      <c r="E1299" s="149" t="s">
        <v>1</v>
      </c>
      <c r="F1299" s="150" t="s">
        <v>229</v>
      </c>
      <c r="H1299" s="149" t="s">
        <v>1</v>
      </c>
      <c r="I1299" s="151"/>
      <c r="L1299" s="147"/>
      <c r="M1299" s="152"/>
      <c r="T1299" s="153"/>
      <c r="AT1299" s="149" t="s">
        <v>162</v>
      </c>
      <c r="AU1299" s="149" t="s">
        <v>87</v>
      </c>
      <c r="AV1299" s="12" t="s">
        <v>80</v>
      </c>
      <c r="AW1299" s="12" t="s">
        <v>30</v>
      </c>
      <c r="AX1299" s="12" t="s">
        <v>73</v>
      </c>
      <c r="AY1299" s="149" t="s">
        <v>155</v>
      </c>
    </row>
    <row r="1300" spans="2:51" s="13" customFormat="1" ht="10.199999999999999">
      <c r="B1300" s="154"/>
      <c r="D1300" s="148" t="s">
        <v>162</v>
      </c>
      <c r="E1300" s="155" t="s">
        <v>1</v>
      </c>
      <c r="F1300" s="156" t="s">
        <v>1162</v>
      </c>
      <c r="H1300" s="157">
        <v>0.63</v>
      </c>
      <c r="I1300" s="158"/>
      <c r="L1300" s="154"/>
      <c r="M1300" s="159"/>
      <c r="T1300" s="160"/>
      <c r="AT1300" s="155" t="s">
        <v>162</v>
      </c>
      <c r="AU1300" s="155" t="s">
        <v>87</v>
      </c>
      <c r="AV1300" s="13" t="s">
        <v>82</v>
      </c>
      <c r="AW1300" s="13" t="s">
        <v>30</v>
      </c>
      <c r="AX1300" s="13" t="s">
        <v>73</v>
      </c>
      <c r="AY1300" s="155" t="s">
        <v>155</v>
      </c>
    </row>
    <row r="1301" spans="2:51" s="12" customFormat="1" ht="10.199999999999999">
      <c r="B1301" s="147"/>
      <c r="D1301" s="148" t="s">
        <v>162</v>
      </c>
      <c r="E1301" s="149" t="s">
        <v>1</v>
      </c>
      <c r="F1301" s="150" t="s">
        <v>1163</v>
      </c>
      <c r="H1301" s="149" t="s">
        <v>1</v>
      </c>
      <c r="I1301" s="151"/>
      <c r="L1301" s="147"/>
      <c r="M1301" s="152"/>
      <c r="T1301" s="153"/>
      <c r="AT1301" s="149" t="s">
        <v>162</v>
      </c>
      <c r="AU1301" s="149" t="s">
        <v>87</v>
      </c>
      <c r="AV1301" s="12" t="s">
        <v>80</v>
      </c>
      <c r="AW1301" s="12" t="s">
        <v>30</v>
      </c>
      <c r="AX1301" s="12" t="s">
        <v>73</v>
      </c>
      <c r="AY1301" s="149" t="s">
        <v>155</v>
      </c>
    </row>
    <row r="1302" spans="2:51" s="13" customFormat="1" ht="10.199999999999999">
      <c r="B1302" s="154"/>
      <c r="D1302" s="148" t="s">
        <v>162</v>
      </c>
      <c r="E1302" s="155" t="s">
        <v>1</v>
      </c>
      <c r="F1302" s="156" t="s">
        <v>1164</v>
      </c>
      <c r="H1302" s="157">
        <v>0.50700000000000001</v>
      </c>
      <c r="I1302" s="158"/>
      <c r="L1302" s="154"/>
      <c r="M1302" s="159"/>
      <c r="T1302" s="160"/>
      <c r="AT1302" s="155" t="s">
        <v>162</v>
      </c>
      <c r="AU1302" s="155" t="s">
        <v>87</v>
      </c>
      <c r="AV1302" s="13" t="s">
        <v>82</v>
      </c>
      <c r="AW1302" s="13" t="s">
        <v>30</v>
      </c>
      <c r="AX1302" s="13" t="s">
        <v>73</v>
      </c>
      <c r="AY1302" s="155" t="s">
        <v>155</v>
      </c>
    </row>
    <row r="1303" spans="2:51" s="15" customFormat="1" ht="10.199999999999999">
      <c r="B1303" s="168"/>
      <c r="D1303" s="148" t="s">
        <v>162</v>
      </c>
      <c r="E1303" s="169" t="s">
        <v>1</v>
      </c>
      <c r="F1303" s="170" t="s">
        <v>170</v>
      </c>
      <c r="H1303" s="171">
        <v>1.137</v>
      </c>
      <c r="I1303" s="172"/>
      <c r="L1303" s="168"/>
      <c r="M1303" s="173"/>
      <c r="T1303" s="174"/>
      <c r="AT1303" s="169" t="s">
        <v>162</v>
      </c>
      <c r="AU1303" s="169" t="s">
        <v>87</v>
      </c>
      <c r="AV1303" s="15" t="s">
        <v>87</v>
      </c>
      <c r="AW1303" s="15" t="s">
        <v>30</v>
      </c>
      <c r="AX1303" s="15" t="s">
        <v>73</v>
      </c>
      <c r="AY1303" s="169" t="s">
        <v>155</v>
      </c>
    </row>
    <row r="1304" spans="2:51" s="12" customFormat="1" ht="10.199999999999999">
      <c r="B1304" s="147"/>
      <c r="D1304" s="148" t="s">
        <v>162</v>
      </c>
      <c r="E1304" s="149" t="s">
        <v>1</v>
      </c>
      <c r="F1304" s="150" t="s">
        <v>247</v>
      </c>
      <c r="H1304" s="149" t="s">
        <v>1</v>
      </c>
      <c r="I1304" s="151"/>
      <c r="L1304" s="147"/>
      <c r="M1304" s="152"/>
      <c r="T1304" s="153"/>
      <c r="AT1304" s="149" t="s">
        <v>162</v>
      </c>
      <c r="AU1304" s="149" t="s">
        <v>87</v>
      </c>
      <c r="AV1304" s="12" t="s">
        <v>80</v>
      </c>
      <c r="AW1304" s="12" t="s">
        <v>30</v>
      </c>
      <c r="AX1304" s="12" t="s">
        <v>73</v>
      </c>
      <c r="AY1304" s="149" t="s">
        <v>155</v>
      </c>
    </row>
    <row r="1305" spans="2:51" s="12" customFormat="1" ht="10.199999999999999">
      <c r="B1305" s="147"/>
      <c r="D1305" s="148" t="s">
        <v>162</v>
      </c>
      <c r="E1305" s="149" t="s">
        <v>1</v>
      </c>
      <c r="F1305" s="150" t="s">
        <v>1058</v>
      </c>
      <c r="H1305" s="149" t="s">
        <v>1</v>
      </c>
      <c r="I1305" s="151"/>
      <c r="L1305" s="147"/>
      <c r="M1305" s="152"/>
      <c r="T1305" s="153"/>
      <c r="AT1305" s="149" t="s">
        <v>162</v>
      </c>
      <c r="AU1305" s="149" t="s">
        <v>87</v>
      </c>
      <c r="AV1305" s="12" t="s">
        <v>80</v>
      </c>
      <c r="AW1305" s="12" t="s">
        <v>30</v>
      </c>
      <c r="AX1305" s="12" t="s">
        <v>73</v>
      </c>
      <c r="AY1305" s="149" t="s">
        <v>155</v>
      </c>
    </row>
    <row r="1306" spans="2:51" s="12" customFormat="1" ht="10.199999999999999">
      <c r="B1306" s="147"/>
      <c r="D1306" s="148" t="s">
        <v>162</v>
      </c>
      <c r="E1306" s="149" t="s">
        <v>1</v>
      </c>
      <c r="F1306" s="150" t="s">
        <v>1165</v>
      </c>
      <c r="H1306" s="149" t="s">
        <v>1</v>
      </c>
      <c r="I1306" s="151"/>
      <c r="L1306" s="147"/>
      <c r="M1306" s="152"/>
      <c r="T1306" s="153"/>
      <c r="AT1306" s="149" t="s">
        <v>162</v>
      </c>
      <c r="AU1306" s="149" t="s">
        <v>87</v>
      </c>
      <c r="AV1306" s="12" t="s">
        <v>80</v>
      </c>
      <c r="AW1306" s="12" t="s">
        <v>30</v>
      </c>
      <c r="AX1306" s="12" t="s">
        <v>73</v>
      </c>
      <c r="AY1306" s="149" t="s">
        <v>155</v>
      </c>
    </row>
    <row r="1307" spans="2:51" s="13" customFormat="1" ht="10.199999999999999">
      <c r="B1307" s="154"/>
      <c r="D1307" s="148" t="s">
        <v>162</v>
      </c>
      <c r="E1307" s="155" t="s">
        <v>1</v>
      </c>
      <c r="F1307" s="156" t="s">
        <v>1166</v>
      </c>
      <c r="H1307" s="157">
        <v>0.995</v>
      </c>
      <c r="I1307" s="158"/>
      <c r="L1307" s="154"/>
      <c r="M1307" s="159"/>
      <c r="T1307" s="160"/>
      <c r="AT1307" s="155" t="s">
        <v>162</v>
      </c>
      <c r="AU1307" s="155" t="s">
        <v>87</v>
      </c>
      <c r="AV1307" s="13" t="s">
        <v>82</v>
      </c>
      <c r="AW1307" s="13" t="s">
        <v>30</v>
      </c>
      <c r="AX1307" s="13" t="s">
        <v>73</v>
      </c>
      <c r="AY1307" s="155" t="s">
        <v>155</v>
      </c>
    </row>
    <row r="1308" spans="2:51" s="13" customFormat="1" ht="10.199999999999999">
      <c r="B1308" s="154"/>
      <c r="D1308" s="148" t="s">
        <v>162</v>
      </c>
      <c r="E1308" s="155" t="s">
        <v>1</v>
      </c>
      <c r="F1308" s="156" t="s">
        <v>1166</v>
      </c>
      <c r="H1308" s="157">
        <v>0.995</v>
      </c>
      <c r="I1308" s="158"/>
      <c r="L1308" s="154"/>
      <c r="M1308" s="159"/>
      <c r="T1308" s="160"/>
      <c r="AT1308" s="155" t="s">
        <v>162</v>
      </c>
      <c r="AU1308" s="155" t="s">
        <v>87</v>
      </c>
      <c r="AV1308" s="13" t="s">
        <v>82</v>
      </c>
      <c r="AW1308" s="13" t="s">
        <v>30</v>
      </c>
      <c r="AX1308" s="13" t="s">
        <v>73</v>
      </c>
      <c r="AY1308" s="155" t="s">
        <v>155</v>
      </c>
    </row>
    <row r="1309" spans="2:51" s="12" customFormat="1" ht="10.199999999999999">
      <c r="B1309" s="147"/>
      <c r="D1309" s="148" t="s">
        <v>162</v>
      </c>
      <c r="E1309" s="149" t="s">
        <v>1</v>
      </c>
      <c r="F1309" s="150" t="s">
        <v>1167</v>
      </c>
      <c r="H1309" s="149" t="s">
        <v>1</v>
      </c>
      <c r="I1309" s="151"/>
      <c r="L1309" s="147"/>
      <c r="M1309" s="152"/>
      <c r="T1309" s="153"/>
      <c r="AT1309" s="149" t="s">
        <v>162</v>
      </c>
      <c r="AU1309" s="149" t="s">
        <v>87</v>
      </c>
      <c r="AV1309" s="12" t="s">
        <v>80</v>
      </c>
      <c r="AW1309" s="12" t="s">
        <v>30</v>
      </c>
      <c r="AX1309" s="12" t="s">
        <v>73</v>
      </c>
      <c r="AY1309" s="149" t="s">
        <v>155</v>
      </c>
    </row>
    <row r="1310" spans="2:51" s="13" customFormat="1" ht="10.199999999999999">
      <c r="B1310" s="154"/>
      <c r="D1310" s="148" t="s">
        <v>162</v>
      </c>
      <c r="E1310" s="155" t="s">
        <v>1</v>
      </c>
      <c r="F1310" s="156" t="s">
        <v>1168</v>
      </c>
      <c r="H1310" s="157">
        <v>0.876</v>
      </c>
      <c r="I1310" s="158"/>
      <c r="L1310" s="154"/>
      <c r="M1310" s="159"/>
      <c r="T1310" s="160"/>
      <c r="AT1310" s="155" t="s">
        <v>162</v>
      </c>
      <c r="AU1310" s="155" t="s">
        <v>87</v>
      </c>
      <c r="AV1310" s="13" t="s">
        <v>82</v>
      </c>
      <c r="AW1310" s="13" t="s">
        <v>30</v>
      </c>
      <c r="AX1310" s="13" t="s">
        <v>73</v>
      </c>
      <c r="AY1310" s="155" t="s">
        <v>155</v>
      </c>
    </row>
    <row r="1311" spans="2:51" s="12" customFormat="1" ht="10.199999999999999">
      <c r="B1311" s="147"/>
      <c r="D1311" s="148" t="s">
        <v>162</v>
      </c>
      <c r="E1311" s="149" t="s">
        <v>1</v>
      </c>
      <c r="F1311" s="150" t="s">
        <v>1169</v>
      </c>
      <c r="H1311" s="149" t="s">
        <v>1</v>
      </c>
      <c r="I1311" s="151"/>
      <c r="L1311" s="147"/>
      <c r="M1311" s="152"/>
      <c r="T1311" s="153"/>
      <c r="AT1311" s="149" t="s">
        <v>162</v>
      </c>
      <c r="AU1311" s="149" t="s">
        <v>87</v>
      </c>
      <c r="AV1311" s="12" t="s">
        <v>80</v>
      </c>
      <c r="AW1311" s="12" t="s">
        <v>30</v>
      </c>
      <c r="AX1311" s="12" t="s">
        <v>73</v>
      </c>
      <c r="AY1311" s="149" t="s">
        <v>155</v>
      </c>
    </row>
    <row r="1312" spans="2:51" s="13" customFormat="1" ht="10.199999999999999">
      <c r="B1312" s="154"/>
      <c r="D1312" s="148" t="s">
        <v>162</v>
      </c>
      <c r="E1312" s="155" t="s">
        <v>1</v>
      </c>
      <c r="F1312" s="156" t="s">
        <v>1170</v>
      </c>
      <c r="H1312" s="157">
        <v>0.79400000000000004</v>
      </c>
      <c r="I1312" s="158"/>
      <c r="L1312" s="154"/>
      <c r="M1312" s="159"/>
      <c r="T1312" s="160"/>
      <c r="AT1312" s="155" t="s">
        <v>162</v>
      </c>
      <c r="AU1312" s="155" t="s">
        <v>87</v>
      </c>
      <c r="AV1312" s="13" t="s">
        <v>82</v>
      </c>
      <c r="AW1312" s="13" t="s">
        <v>30</v>
      </c>
      <c r="AX1312" s="13" t="s">
        <v>73</v>
      </c>
      <c r="AY1312" s="155" t="s">
        <v>155</v>
      </c>
    </row>
    <row r="1313" spans="2:65" s="12" customFormat="1" ht="10.199999999999999">
      <c r="B1313" s="147"/>
      <c r="D1313" s="148" t="s">
        <v>162</v>
      </c>
      <c r="E1313" s="149" t="s">
        <v>1</v>
      </c>
      <c r="F1313" s="150" t="s">
        <v>1171</v>
      </c>
      <c r="H1313" s="149" t="s">
        <v>1</v>
      </c>
      <c r="I1313" s="151"/>
      <c r="L1313" s="147"/>
      <c r="M1313" s="152"/>
      <c r="T1313" s="153"/>
      <c r="AT1313" s="149" t="s">
        <v>162</v>
      </c>
      <c r="AU1313" s="149" t="s">
        <v>87</v>
      </c>
      <c r="AV1313" s="12" t="s">
        <v>80</v>
      </c>
      <c r="AW1313" s="12" t="s">
        <v>30</v>
      </c>
      <c r="AX1313" s="12" t="s">
        <v>73</v>
      </c>
      <c r="AY1313" s="149" t="s">
        <v>155</v>
      </c>
    </row>
    <row r="1314" spans="2:65" s="13" customFormat="1" ht="10.199999999999999">
      <c r="B1314" s="154"/>
      <c r="D1314" s="148" t="s">
        <v>162</v>
      </c>
      <c r="E1314" s="155" t="s">
        <v>1</v>
      </c>
      <c r="F1314" s="156" t="s">
        <v>1172</v>
      </c>
      <c r="H1314" s="157">
        <v>1.474</v>
      </c>
      <c r="I1314" s="158"/>
      <c r="L1314" s="154"/>
      <c r="M1314" s="159"/>
      <c r="T1314" s="160"/>
      <c r="AT1314" s="155" t="s">
        <v>162</v>
      </c>
      <c r="AU1314" s="155" t="s">
        <v>87</v>
      </c>
      <c r="AV1314" s="13" t="s">
        <v>82</v>
      </c>
      <c r="AW1314" s="13" t="s">
        <v>30</v>
      </c>
      <c r="AX1314" s="13" t="s">
        <v>73</v>
      </c>
      <c r="AY1314" s="155" t="s">
        <v>155</v>
      </c>
    </row>
    <row r="1315" spans="2:65" s="12" customFormat="1" ht="10.199999999999999">
      <c r="B1315" s="147"/>
      <c r="D1315" s="148" t="s">
        <v>162</v>
      </c>
      <c r="E1315" s="149" t="s">
        <v>1</v>
      </c>
      <c r="F1315" s="150" t="s">
        <v>1173</v>
      </c>
      <c r="H1315" s="149" t="s">
        <v>1</v>
      </c>
      <c r="I1315" s="151"/>
      <c r="L1315" s="147"/>
      <c r="M1315" s="152"/>
      <c r="T1315" s="153"/>
      <c r="AT1315" s="149" t="s">
        <v>162</v>
      </c>
      <c r="AU1315" s="149" t="s">
        <v>87</v>
      </c>
      <c r="AV1315" s="12" t="s">
        <v>80</v>
      </c>
      <c r="AW1315" s="12" t="s">
        <v>30</v>
      </c>
      <c r="AX1315" s="12" t="s">
        <v>73</v>
      </c>
      <c r="AY1315" s="149" t="s">
        <v>155</v>
      </c>
    </row>
    <row r="1316" spans="2:65" s="12" customFormat="1" ht="10.199999999999999">
      <c r="B1316" s="147"/>
      <c r="D1316" s="148" t="s">
        <v>162</v>
      </c>
      <c r="E1316" s="149" t="s">
        <v>1</v>
      </c>
      <c r="F1316" s="150" t="s">
        <v>1174</v>
      </c>
      <c r="H1316" s="149" t="s">
        <v>1</v>
      </c>
      <c r="I1316" s="151"/>
      <c r="L1316" s="147"/>
      <c r="M1316" s="152"/>
      <c r="T1316" s="153"/>
      <c r="AT1316" s="149" t="s">
        <v>162</v>
      </c>
      <c r="AU1316" s="149" t="s">
        <v>87</v>
      </c>
      <c r="AV1316" s="12" t="s">
        <v>80</v>
      </c>
      <c r="AW1316" s="12" t="s">
        <v>30</v>
      </c>
      <c r="AX1316" s="12" t="s">
        <v>73</v>
      </c>
      <c r="AY1316" s="149" t="s">
        <v>155</v>
      </c>
    </row>
    <row r="1317" spans="2:65" s="13" customFormat="1" ht="10.199999999999999">
      <c r="B1317" s="154"/>
      <c r="D1317" s="148" t="s">
        <v>162</v>
      </c>
      <c r="E1317" s="155" t="s">
        <v>1</v>
      </c>
      <c r="F1317" s="156" t="s">
        <v>1175</v>
      </c>
      <c r="H1317" s="157">
        <v>0.97499999999999998</v>
      </c>
      <c r="I1317" s="158"/>
      <c r="L1317" s="154"/>
      <c r="M1317" s="159"/>
      <c r="T1317" s="160"/>
      <c r="AT1317" s="155" t="s">
        <v>162</v>
      </c>
      <c r="AU1317" s="155" t="s">
        <v>87</v>
      </c>
      <c r="AV1317" s="13" t="s">
        <v>82</v>
      </c>
      <c r="AW1317" s="13" t="s">
        <v>30</v>
      </c>
      <c r="AX1317" s="13" t="s">
        <v>73</v>
      </c>
      <c r="AY1317" s="155" t="s">
        <v>155</v>
      </c>
    </row>
    <row r="1318" spans="2:65" s="12" customFormat="1" ht="10.199999999999999">
      <c r="B1318" s="147"/>
      <c r="D1318" s="148" t="s">
        <v>162</v>
      </c>
      <c r="E1318" s="149" t="s">
        <v>1</v>
      </c>
      <c r="F1318" s="150" t="s">
        <v>1176</v>
      </c>
      <c r="H1318" s="149" t="s">
        <v>1</v>
      </c>
      <c r="I1318" s="151"/>
      <c r="L1318" s="147"/>
      <c r="M1318" s="152"/>
      <c r="T1318" s="153"/>
      <c r="AT1318" s="149" t="s">
        <v>162</v>
      </c>
      <c r="AU1318" s="149" t="s">
        <v>87</v>
      </c>
      <c r="AV1318" s="12" t="s">
        <v>80</v>
      </c>
      <c r="AW1318" s="12" t="s">
        <v>30</v>
      </c>
      <c r="AX1318" s="12" t="s">
        <v>73</v>
      </c>
      <c r="AY1318" s="149" t="s">
        <v>155</v>
      </c>
    </row>
    <row r="1319" spans="2:65" s="13" customFormat="1" ht="10.199999999999999">
      <c r="B1319" s="154"/>
      <c r="D1319" s="148" t="s">
        <v>162</v>
      </c>
      <c r="E1319" s="155" t="s">
        <v>1</v>
      </c>
      <c r="F1319" s="156" t="s">
        <v>1177</v>
      </c>
      <c r="H1319" s="157">
        <v>0.16800000000000001</v>
      </c>
      <c r="I1319" s="158"/>
      <c r="L1319" s="154"/>
      <c r="M1319" s="159"/>
      <c r="T1319" s="160"/>
      <c r="AT1319" s="155" t="s">
        <v>162</v>
      </c>
      <c r="AU1319" s="155" t="s">
        <v>87</v>
      </c>
      <c r="AV1319" s="13" t="s">
        <v>82</v>
      </c>
      <c r="AW1319" s="13" t="s">
        <v>30</v>
      </c>
      <c r="AX1319" s="13" t="s">
        <v>73</v>
      </c>
      <c r="AY1319" s="155" t="s">
        <v>155</v>
      </c>
    </row>
    <row r="1320" spans="2:65" s="12" customFormat="1" ht="10.199999999999999">
      <c r="B1320" s="147"/>
      <c r="D1320" s="148" t="s">
        <v>162</v>
      </c>
      <c r="E1320" s="149" t="s">
        <v>1</v>
      </c>
      <c r="F1320" s="150" t="s">
        <v>1178</v>
      </c>
      <c r="H1320" s="149" t="s">
        <v>1</v>
      </c>
      <c r="I1320" s="151"/>
      <c r="L1320" s="147"/>
      <c r="M1320" s="152"/>
      <c r="T1320" s="153"/>
      <c r="AT1320" s="149" t="s">
        <v>162</v>
      </c>
      <c r="AU1320" s="149" t="s">
        <v>87</v>
      </c>
      <c r="AV1320" s="12" t="s">
        <v>80</v>
      </c>
      <c r="AW1320" s="12" t="s">
        <v>30</v>
      </c>
      <c r="AX1320" s="12" t="s">
        <v>73</v>
      </c>
      <c r="AY1320" s="149" t="s">
        <v>155</v>
      </c>
    </row>
    <row r="1321" spans="2:65" s="13" customFormat="1" ht="10.199999999999999">
      <c r="B1321" s="154"/>
      <c r="D1321" s="148" t="s">
        <v>162</v>
      </c>
      <c r="E1321" s="155" t="s">
        <v>1</v>
      </c>
      <c r="F1321" s="156" t="s">
        <v>1177</v>
      </c>
      <c r="H1321" s="157">
        <v>0.16800000000000001</v>
      </c>
      <c r="I1321" s="158"/>
      <c r="L1321" s="154"/>
      <c r="M1321" s="159"/>
      <c r="T1321" s="160"/>
      <c r="AT1321" s="155" t="s">
        <v>162</v>
      </c>
      <c r="AU1321" s="155" t="s">
        <v>87</v>
      </c>
      <c r="AV1321" s="13" t="s">
        <v>82</v>
      </c>
      <c r="AW1321" s="13" t="s">
        <v>30</v>
      </c>
      <c r="AX1321" s="13" t="s">
        <v>73</v>
      </c>
      <c r="AY1321" s="155" t="s">
        <v>155</v>
      </c>
    </row>
    <row r="1322" spans="2:65" s="12" customFormat="1" ht="10.199999999999999">
      <c r="B1322" s="147"/>
      <c r="D1322" s="148" t="s">
        <v>162</v>
      </c>
      <c r="E1322" s="149" t="s">
        <v>1</v>
      </c>
      <c r="F1322" s="150" t="s">
        <v>1179</v>
      </c>
      <c r="H1322" s="149" t="s">
        <v>1</v>
      </c>
      <c r="I1322" s="151"/>
      <c r="L1322" s="147"/>
      <c r="M1322" s="152"/>
      <c r="T1322" s="153"/>
      <c r="AT1322" s="149" t="s">
        <v>162</v>
      </c>
      <c r="AU1322" s="149" t="s">
        <v>87</v>
      </c>
      <c r="AV1322" s="12" t="s">
        <v>80</v>
      </c>
      <c r="AW1322" s="12" t="s">
        <v>30</v>
      </c>
      <c r="AX1322" s="12" t="s">
        <v>73</v>
      </c>
      <c r="AY1322" s="149" t="s">
        <v>155</v>
      </c>
    </row>
    <row r="1323" spans="2:65" s="13" customFormat="1" ht="10.199999999999999">
      <c r="B1323" s="154"/>
      <c r="D1323" s="148" t="s">
        <v>162</v>
      </c>
      <c r="E1323" s="155" t="s">
        <v>1</v>
      </c>
      <c r="F1323" s="156" t="s">
        <v>1180</v>
      </c>
      <c r="H1323" s="157">
        <v>0.63700000000000001</v>
      </c>
      <c r="I1323" s="158"/>
      <c r="L1323" s="154"/>
      <c r="M1323" s="159"/>
      <c r="T1323" s="160"/>
      <c r="AT1323" s="155" t="s">
        <v>162</v>
      </c>
      <c r="AU1323" s="155" t="s">
        <v>87</v>
      </c>
      <c r="AV1323" s="13" t="s">
        <v>82</v>
      </c>
      <c r="AW1323" s="13" t="s">
        <v>30</v>
      </c>
      <c r="AX1323" s="13" t="s">
        <v>73</v>
      </c>
      <c r="AY1323" s="155" t="s">
        <v>155</v>
      </c>
    </row>
    <row r="1324" spans="2:65" s="15" customFormat="1" ht="10.199999999999999">
      <c r="B1324" s="168"/>
      <c r="D1324" s="148" t="s">
        <v>162</v>
      </c>
      <c r="E1324" s="169" t="s">
        <v>1</v>
      </c>
      <c r="F1324" s="170" t="s">
        <v>170</v>
      </c>
      <c r="H1324" s="171">
        <v>7.0820000000000007</v>
      </c>
      <c r="I1324" s="172"/>
      <c r="L1324" s="168"/>
      <c r="M1324" s="173"/>
      <c r="T1324" s="174"/>
      <c r="AT1324" s="169" t="s">
        <v>162</v>
      </c>
      <c r="AU1324" s="169" t="s">
        <v>87</v>
      </c>
      <c r="AV1324" s="15" t="s">
        <v>87</v>
      </c>
      <c r="AW1324" s="15" t="s">
        <v>30</v>
      </c>
      <c r="AX1324" s="15" t="s">
        <v>73</v>
      </c>
      <c r="AY1324" s="169" t="s">
        <v>155</v>
      </c>
    </row>
    <row r="1325" spans="2:65" s="12" customFormat="1" ht="10.199999999999999">
      <c r="B1325" s="147"/>
      <c r="D1325" s="148" t="s">
        <v>162</v>
      </c>
      <c r="E1325" s="149" t="s">
        <v>1</v>
      </c>
      <c r="F1325" s="150" t="s">
        <v>247</v>
      </c>
      <c r="H1325" s="149" t="s">
        <v>1</v>
      </c>
      <c r="I1325" s="151"/>
      <c r="L1325" s="147"/>
      <c r="M1325" s="152"/>
      <c r="T1325" s="153"/>
      <c r="AT1325" s="149" t="s">
        <v>162</v>
      </c>
      <c r="AU1325" s="149" t="s">
        <v>87</v>
      </c>
      <c r="AV1325" s="12" t="s">
        <v>80</v>
      </c>
      <c r="AW1325" s="12" t="s">
        <v>30</v>
      </c>
      <c r="AX1325" s="12" t="s">
        <v>73</v>
      </c>
      <c r="AY1325" s="149" t="s">
        <v>155</v>
      </c>
    </row>
    <row r="1326" spans="2:65" s="14" customFormat="1" ht="10.199999999999999">
      <c r="B1326" s="161"/>
      <c r="D1326" s="148" t="s">
        <v>162</v>
      </c>
      <c r="E1326" s="162" t="s">
        <v>1</v>
      </c>
      <c r="F1326" s="163" t="s">
        <v>165</v>
      </c>
      <c r="H1326" s="164">
        <v>8.2190000000000012</v>
      </c>
      <c r="I1326" s="165"/>
      <c r="L1326" s="161"/>
      <c r="M1326" s="166"/>
      <c r="T1326" s="167"/>
      <c r="AT1326" s="162" t="s">
        <v>162</v>
      </c>
      <c r="AU1326" s="162" t="s">
        <v>87</v>
      </c>
      <c r="AV1326" s="14" t="s">
        <v>90</v>
      </c>
      <c r="AW1326" s="14" t="s">
        <v>30</v>
      </c>
      <c r="AX1326" s="14" t="s">
        <v>80</v>
      </c>
      <c r="AY1326" s="162" t="s">
        <v>155</v>
      </c>
    </row>
    <row r="1327" spans="2:65" s="1" customFormat="1" ht="49.05" customHeight="1">
      <c r="B1327" s="32"/>
      <c r="C1327" s="133" t="s">
        <v>642</v>
      </c>
      <c r="D1327" s="133" t="s">
        <v>158</v>
      </c>
      <c r="E1327" s="134" t="s">
        <v>1181</v>
      </c>
      <c r="F1327" s="135" t="s">
        <v>1182</v>
      </c>
      <c r="G1327" s="136" t="s">
        <v>161</v>
      </c>
      <c r="H1327" s="137">
        <v>13.842000000000001</v>
      </c>
      <c r="I1327" s="138"/>
      <c r="J1327" s="139">
        <f>ROUND(I1327*H1327,2)</f>
        <v>0</v>
      </c>
      <c r="K1327" s="140"/>
      <c r="L1327" s="32"/>
      <c r="M1327" s="141" t="s">
        <v>1</v>
      </c>
      <c r="N1327" s="142" t="s">
        <v>38</v>
      </c>
      <c r="P1327" s="143">
        <f>O1327*H1327</f>
        <v>0</v>
      </c>
      <c r="Q1327" s="143">
        <v>0</v>
      </c>
      <c r="R1327" s="143">
        <f>Q1327*H1327</f>
        <v>0</v>
      </c>
      <c r="S1327" s="143">
        <v>0</v>
      </c>
      <c r="T1327" s="144">
        <f>S1327*H1327</f>
        <v>0</v>
      </c>
      <c r="AR1327" s="145" t="s">
        <v>90</v>
      </c>
      <c r="AT1327" s="145" t="s">
        <v>158</v>
      </c>
      <c r="AU1327" s="145" t="s">
        <v>87</v>
      </c>
      <c r="AY1327" s="17" t="s">
        <v>155</v>
      </c>
      <c r="BE1327" s="146">
        <f>IF(N1327="základní",J1327,0)</f>
        <v>0</v>
      </c>
      <c r="BF1327" s="146">
        <f>IF(N1327="snížená",J1327,0)</f>
        <v>0</v>
      </c>
      <c r="BG1327" s="146">
        <f>IF(N1327="zákl. přenesená",J1327,0)</f>
        <v>0</v>
      </c>
      <c r="BH1327" s="146">
        <f>IF(N1327="sníž. přenesená",J1327,0)</f>
        <v>0</v>
      </c>
      <c r="BI1327" s="146">
        <f>IF(N1327="nulová",J1327,0)</f>
        <v>0</v>
      </c>
      <c r="BJ1327" s="17" t="s">
        <v>80</v>
      </c>
      <c r="BK1327" s="146">
        <f>ROUND(I1327*H1327,2)</f>
        <v>0</v>
      </c>
      <c r="BL1327" s="17" t="s">
        <v>90</v>
      </c>
      <c r="BM1327" s="145" t="s">
        <v>1183</v>
      </c>
    </row>
    <row r="1328" spans="2:65" s="12" customFormat="1" ht="10.199999999999999">
      <c r="B1328" s="147"/>
      <c r="D1328" s="148" t="s">
        <v>162</v>
      </c>
      <c r="E1328" s="149" t="s">
        <v>1</v>
      </c>
      <c r="F1328" s="150" t="s">
        <v>174</v>
      </c>
      <c r="H1328" s="149" t="s">
        <v>1</v>
      </c>
      <c r="I1328" s="151"/>
      <c r="L1328" s="147"/>
      <c r="M1328" s="152"/>
      <c r="T1328" s="153"/>
      <c r="AT1328" s="149" t="s">
        <v>162</v>
      </c>
      <c r="AU1328" s="149" t="s">
        <v>87</v>
      </c>
      <c r="AV1328" s="12" t="s">
        <v>80</v>
      </c>
      <c r="AW1328" s="12" t="s">
        <v>30</v>
      </c>
      <c r="AX1328" s="12" t="s">
        <v>73</v>
      </c>
      <c r="AY1328" s="149" t="s">
        <v>155</v>
      </c>
    </row>
    <row r="1329" spans="2:51" s="12" customFormat="1" ht="10.199999999999999">
      <c r="B1329" s="147"/>
      <c r="D1329" s="148" t="s">
        <v>162</v>
      </c>
      <c r="E1329" s="149" t="s">
        <v>1</v>
      </c>
      <c r="F1329" s="150" t="s">
        <v>175</v>
      </c>
      <c r="H1329" s="149" t="s">
        <v>1</v>
      </c>
      <c r="I1329" s="151"/>
      <c r="L1329" s="147"/>
      <c r="M1329" s="152"/>
      <c r="T1329" s="153"/>
      <c r="AT1329" s="149" t="s">
        <v>162</v>
      </c>
      <c r="AU1329" s="149" t="s">
        <v>87</v>
      </c>
      <c r="AV1329" s="12" t="s">
        <v>80</v>
      </c>
      <c r="AW1329" s="12" t="s">
        <v>30</v>
      </c>
      <c r="AX1329" s="12" t="s">
        <v>73</v>
      </c>
      <c r="AY1329" s="149" t="s">
        <v>155</v>
      </c>
    </row>
    <row r="1330" spans="2:51" s="12" customFormat="1" ht="10.199999999999999">
      <c r="B1330" s="147"/>
      <c r="D1330" s="148" t="s">
        <v>162</v>
      </c>
      <c r="E1330" s="149" t="s">
        <v>1</v>
      </c>
      <c r="F1330" s="150" t="s">
        <v>176</v>
      </c>
      <c r="H1330" s="149" t="s">
        <v>1</v>
      </c>
      <c r="I1330" s="151"/>
      <c r="L1330" s="147"/>
      <c r="M1330" s="152"/>
      <c r="T1330" s="153"/>
      <c r="AT1330" s="149" t="s">
        <v>162</v>
      </c>
      <c r="AU1330" s="149" t="s">
        <v>87</v>
      </c>
      <c r="AV1330" s="12" t="s">
        <v>80</v>
      </c>
      <c r="AW1330" s="12" t="s">
        <v>30</v>
      </c>
      <c r="AX1330" s="12" t="s">
        <v>73</v>
      </c>
      <c r="AY1330" s="149" t="s">
        <v>155</v>
      </c>
    </row>
    <row r="1331" spans="2:51" s="12" customFormat="1" ht="10.199999999999999">
      <c r="B1331" s="147"/>
      <c r="D1331" s="148" t="s">
        <v>162</v>
      </c>
      <c r="E1331" s="149" t="s">
        <v>1</v>
      </c>
      <c r="F1331" s="150" t="s">
        <v>247</v>
      </c>
      <c r="H1331" s="149" t="s">
        <v>1</v>
      </c>
      <c r="I1331" s="151"/>
      <c r="L1331" s="147"/>
      <c r="M1331" s="152"/>
      <c r="T1331" s="153"/>
      <c r="AT1331" s="149" t="s">
        <v>162</v>
      </c>
      <c r="AU1331" s="149" t="s">
        <v>87</v>
      </c>
      <c r="AV1331" s="12" t="s">
        <v>80</v>
      </c>
      <c r="AW1331" s="12" t="s">
        <v>30</v>
      </c>
      <c r="AX1331" s="12" t="s">
        <v>73</v>
      </c>
      <c r="AY1331" s="149" t="s">
        <v>155</v>
      </c>
    </row>
    <row r="1332" spans="2:51" s="12" customFormat="1" ht="10.199999999999999">
      <c r="B1332" s="147"/>
      <c r="D1332" s="148" t="s">
        <v>162</v>
      </c>
      <c r="E1332" s="149" t="s">
        <v>1</v>
      </c>
      <c r="F1332" s="150" t="s">
        <v>1161</v>
      </c>
      <c r="H1332" s="149" t="s">
        <v>1</v>
      </c>
      <c r="I1332" s="151"/>
      <c r="L1332" s="147"/>
      <c r="M1332" s="152"/>
      <c r="T1332" s="153"/>
      <c r="AT1332" s="149" t="s">
        <v>162</v>
      </c>
      <c r="AU1332" s="149" t="s">
        <v>87</v>
      </c>
      <c r="AV1332" s="12" t="s">
        <v>80</v>
      </c>
      <c r="AW1332" s="12" t="s">
        <v>30</v>
      </c>
      <c r="AX1332" s="12" t="s">
        <v>73</v>
      </c>
      <c r="AY1332" s="149" t="s">
        <v>155</v>
      </c>
    </row>
    <row r="1333" spans="2:51" s="12" customFormat="1" ht="10.199999999999999">
      <c r="B1333" s="147"/>
      <c r="D1333" s="148" t="s">
        <v>162</v>
      </c>
      <c r="E1333" s="149" t="s">
        <v>1</v>
      </c>
      <c r="F1333" s="150" t="s">
        <v>229</v>
      </c>
      <c r="H1333" s="149" t="s">
        <v>1</v>
      </c>
      <c r="I1333" s="151"/>
      <c r="L1333" s="147"/>
      <c r="M1333" s="152"/>
      <c r="T1333" s="153"/>
      <c r="AT1333" s="149" t="s">
        <v>162</v>
      </c>
      <c r="AU1333" s="149" t="s">
        <v>87</v>
      </c>
      <c r="AV1333" s="12" t="s">
        <v>80</v>
      </c>
      <c r="AW1333" s="12" t="s">
        <v>30</v>
      </c>
      <c r="AX1333" s="12" t="s">
        <v>73</v>
      </c>
      <c r="AY1333" s="149" t="s">
        <v>155</v>
      </c>
    </row>
    <row r="1334" spans="2:51" s="13" customFormat="1" ht="10.199999999999999">
      <c r="B1334" s="154"/>
      <c r="D1334" s="148" t="s">
        <v>162</v>
      </c>
      <c r="E1334" s="155" t="s">
        <v>1</v>
      </c>
      <c r="F1334" s="156" t="s">
        <v>1184</v>
      </c>
      <c r="H1334" s="157">
        <v>5.2050000000000001</v>
      </c>
      <c r="I1334" s="158"/>
      <c r="L1334" s="154"/>
      <c r="M1334" s="159"/>
      <c r="T1334" s="160"/>
      <c r="AT1334" s="155" t="s">
        <v>162</v>
      </c>
      <c r="AU1334" s="155" t="s">
        <v>87</v>
      </c>
      <c r="AV1334" s="13" t="s">
        <v>82</v>
      </c>
      <c r="AW1334" s="13" t="s">
        <v>30</v>
      </c>
      <c r="AX1334" s="13" t="s">
        <v>73</v>
      </c>
      <c r="AY1334" s="155" t="s">
        <v>155</v>
      </c>
    </row>
    <row r="1335" spans="2:51" s="12" customFormat="1" ht="10.199999999999999">
      <c r="B1335" s="147"/>
      <c r="D1335" s="148" t="s">
        <v>162</v>
      </c>
      <c r="E1335" s="149" t="s">
        <v>1</v>
      </c>
      <c r="F1335" s="150" t="s">
        <v>231</v>
      </c>
      <c r="H1335" s="149" t="s">
        <v>1</v>
      </c>
      <c r="I1335" s="151"/>
      <c r="L1335" s="147"/>
      <c r="M1335" s="152"/>
      <c r="T1335" s="153"/>
      <c r="AT1335" s="149" t="s">
        <v>162</v>
      </c>
      <c r="AU1335" s="149" t="s">
        <v>87</v>
      </c>
      <c r="AV1335" s="12" t="s">
        <v>80</v>
      </c>
      <c r="AW1335" s="12" t="s">
        <v>30</v>
      </c>
      <c r="AX1335" s="12" t="s">
        <v>73</v>
      </c>
      <c r="AY1335" s="149" t="s">
        <v>155</v>
      </c>
    </row>
    <row r="1336" spans="2:51" s="13" customFormat="1" ht="10.199999999999999">
      <c r="B1336" s="154"/>
      <c r="D1336" s="148" t="s">
        <v>162</v>
      </c>
      <c r="E1336" s="155" t="s">
        <v>1</v>
      </c>
      <c r="F1336" s="156" t="s">
        <v>1185</v>
      </c>
      <c r="H1336" s="157">
        <v>1.631</v>
      </c>
      <c r="I1336" s="158"/>
      <c r="L1336" s="154"/>
      <c r="M1336" s="159"/>
      <c r="T1336" s="160"/>
      <c r="AT1336" s="155" t="s">
        <v>162</v>
      </c>
      <c r="AU1336" s="155" t="s">
        <v>87</v>
      </c>
      <c r="AV1336" s="13" t="s">
        <v>82</v>
      </c>
      <c r="AW1336" s="13" t="s">
        <v>30</v>
      </c>
      <c r="AX1336" s="13" t="s">
        <v>73</v>
      </c>
      <c r="AY1336" s="155" t="s">
        <v>155</v>
      </c>
    </row>
    <row r="1337" spans="2:51" s="15" customFormat="1" ht="10.199999999999999">
      <c r="B1337" s="168"/>
      <c r="D1337" s="148" t="s">
        <v>162</v>
      </c>
      <c r="E1337" s="169" t="s">
        <v>1</v>
      </c>
      <c r="F1337" s="170" t="s">
        <v>170</v>
      </c>
      <c r="H1337" s="171">
        <v>6.8360000000000003</v>
      </c>
      <c r="I1337" s="172"/>
      <c r="L1337" s="168"/>
      <c r="M1337" s="173"/>
      <c r="T1337" s="174"/>
      <c r="AT1337" s="169" t="s">
        <v>162</v>
      </c>
      <c r="AU1337" s="169" t="s">
        <v>87</v>
      </c>
      <c r="AV1337" s="15" t="s">
        <v>87</v>
      </c>
      <c r="AW1337" s="15" t="s">
        <v>30</v>
      </c>
      <c r="AX1337" s="15" t="s">
        <v>73</v>
      </c>
      <c r="AY1337" s="169" t="s">
        <v>155</v>
      </c>
    </row>
    <row r="1338" spans="2:51" s="12" customFormat="1" ht="10.199999999999999">
      <c r="B1338" s="147"/>
      <c r="D1338" s="148" t="s">
        <v>162</v>
      </c>
      <c r="E1338" s="149" t="s">
        <v>1</v>
      </c>
      <c r="F1338" s="150" t="s">
        <v>1058</v>
      </c>
      <c r="H1338" s="149" t="s">
        <v>1</v>
      </c>
      <c r="I1338" s="151"/>
      <c r="L1338" s="147"/>
      <c r="M1338" s="152"/>
      <c r="T1338" s="153"/>
      <c r="AT1338" s="149" t="s">
        <v>162</v>
      </c>
      <c r="AU1338" s="149" t="s">
        <v>87</v>
      </c>
      <c r="AV1338" s="12" t="s">
        <v>80</v>
      </c>
      <c r="AW1338" s="12" t="s">
        <v>30</v>
      </c>
      <c r="AX1338" s="12" t="s">
        <v>73</v>
      </c>
      <c r="AY1338" s="149" t="s">
        <v>155</v>
      </c>
    </row>
    <row r="1339" spans="2:51" s="12" customFormat="1" ht="10.199999999999999">
      <c r="B1339" s="147"/>
      <c r="D1339" s="148" t="s">
        <v>162</v>
      </c>
      <c r="E1339" s="149" t="s">
        <v>1</v>
      </c>
      <c r="F1339" s="150" t="s">
        <v>1186</v>
      </c>
      <c r="H1339" s="149" t="s">
        <v>1</v>
      </c>
      <c r="I1339" s="151"/>
      <c r="L1339" s="147"/>
      <c r="M1339" s="152"/>
      <c r="T1339" s="153"/>
      <c r="AT1339" s="149" t="s">
        <v>162</v>
      </c>
      <c r="AU1339" s="149" t="s">
        <v>87</v>
      </c>
      <c r="AV1339" s="12" t="s">
        <v>80</v>
      </c>
      <c r="AW1339" s="12" t="s">
        <v>30</v>
      </c>
      <c r="AX1339" s="12" t="s">
        <v>73</v>
      </c>
      <c r="AY1339" s="149" t="s">
        <v>155</v>
      </c>
    </row>
    <row r="1340" spans="2:51" s="13" customFormat="1" ht="10.199999999999999">
      <c r="B1340" s="154"/>
      <c r="D1340" s="148" t="s">
        <v>162</v>
      </c>
      <c r="E1340" s="155" t="s">
        <v>1</v>
      </c>
      <c r="F1340" s="156" t="s">
        <v>1187</v>
      </c>
      <c r="H1340" s="157">
        <v>1.5149999999999999</v>
      </c>
      <c r="I1340" s="158"/>
      <c r="L1340" s="154"/>
      <c r="M1340" s="159"/>
      <c r="T1340" s="160"/>
      <c r="AT1340" s="155" t="s">
        <v>162</v>
      </c>
      <c r="AU1340" s="155" t="s">
        <v>87</v>
      </c>
      <c r="AV1340" s="13" t="s">
        <v>82</v>
      </c>
      <c r="AW1340" s="13" t="s">
        <v>30</v>
      </c>
      <c r="AX1340" s="13" t="s">
        <v>73</v>
      </c>
      <c r="AY1340" s="155" t="s">
        <v>155</v>
      </c>
    </row>
    <row r="1341" spans="2:51" s="12" customFormat="1" ht="10.199999999999999">
      <c r="B1341" s="147"/>
      <c r="D1341" s="148" t="s">
        <v>162</v>
      </c>
      <c r="E1341" s="149" t="s">
        <v>1</v>
      </c>
      <c r="F1341" s="150" t="s">
        <v>1188</v>
      </c>
      <c r="H1341" s="149" t="s">
        <v>1</v>
      </c>
      <c r="I1341" s="151"/>
      <c r="L1341" s="147"/>
      <c r="M1341" s="152"/>
      <c r="T1341" s="153"/>
      <c r="AT1341" s="149" t="s">
        <v>162</v>
      </c>
      <c r="AU1341" s="149" t="s">
        <v>87</v>
      </c>
      <c r="AV1341" s="12" t="s">
        <v>80</v>
      </c>
      <c r="AW1341" s="12" t="s">
        <v>30</v>
      </c>
      <c r="AX1341" s="12" t="s">
        <v>73</v>
      </c>
      <c r="AY1341" s="149" t="s">
        <v>155</v>
      </c>
    </row>
    <row r="1342" spans="2:51" s="13" customFormat="1" ht="10.199999999999999">
      <c r="B1342" s="154"/>
      <c r="D1342" s="148" t="s">
        <v>162</v>
      </c>
      <c r="E1342" s="155" t="s">
        <v>1</v>
      </c>
      <c r="F1342" s="156" t="s">
        <v>1189</v>
      </c>
      <c r="H1342" s="157">
        <v>1.665</v>
      </c>
      <c r="I1342" s="158"/>
      <c r="L1342" s="154"/>
      <c r="M1342" s="159"/>
      <c r="T1342" s="160"/>
      <c r="AT1342" s="155" t="s">
        <v>162</v>
      </c>
      <c r="AU1342" s="155" t="s">
        <v>87</v>
      </c>
      <c r="AV1342" s="13" t="s">
        <v>82</v>
      </c>
      <c r="AW1342" s="13" t="s">
        <v>30</v>
      </c>
      <c r="AX1342" s="13" t="s">
        <v>73</v>
      </c>
      <c r="AY1342" s="155" t="s">
        <v>155</v>
      </c>
    </row>
    <row r="1343" spans="2:51" s="12" customFormat="1" ht="20.399999999999999">
      <c r="B1343" s="147"/>
      <c r="D1343" s="148" t="s">
        <v>162</v>
      </c>
      <c r="E1343" s="149" t="s">
        <v>1</v>
      </c>
      <c r="F1343" s="150" t="s">
        <v>1190</v>
      </c>
      <c r="H1343" s="149" t="s">
        <v>1</v>
      </c>
      <c r="I1343" s="151"/>
      <c r="L1343" s="147"/>
      <c r="M1343" s="152"/>
      <c r="T1343" s="153"/>
      <c r="AT1343" s="149" t="s">
        <v>162</v>
      </c>
      <c r="AU1343" s="149" t="s">
        <v>87</v>
      </c>
      <c r="AV1343" s="12" t="s">
        <v>80</v>
      </c>
      <c r="AW1343" s="12" t="s">
        <v>30</v>
      </c>
      <c r="AX1343" s="12" t="s">
        <v>73</v>
      </c>
      <c r="AY1343" s="149" t="s">
        <v>155</v>
      </c>
    </row>
    <row r="1344" spans="2:51" s="13" customFormat="1" ht="10.199999999999999">
      <c r="B1344" s="154"/>
      <c r="D1344" s="148" t="s">
        <v>162</v>
      </c>
      <c r="E1344" s="155" t="s">
        <v>1</v>
      </c>
      <c r="F1344" s="156" t="s">
        <v>1191</v>
      </c>
      <c r="H1344" s="157">
        <v>2.8119999999999998</v>
      </c>
      <c r="I1344" s="158"/>
      <c r="L1344" s="154"/>
      <c r="M1344" s="159"/>
      <c r="T1344" s="160"/>
      <c r="AT1344" s="155" t="s">
        <v>162</v>
      </c>
      <c r="AU1344" s="155" t="s">
        <v>87</v>
      </c>
      <c r="AV1344" s="13" t="s">
        <v>82</v>
      </c>
      <c r="AW1344" s="13" t="s">
        <v>30</v>
      </c>
      <c r="AX1344" s="13" t="s">
        <v>73</v>
      </c>
      <c r="AY1344" s="155" t="s">
        <v>155</v>
      </c>
    </row>
    <row r="1345" spans="2:65" s="12" customFormat="1" ht="10.199999999999999">
      <c r="B1345" s="147"/>
      <c r="D1345" s="148" t="s">
        <v>162</v>
      </c>
      <c r="E1345" s="149" t="s">
        <v>1</v>
      </c>
      <c r="F1345" s="150" t="s">
        <v>1179</v>
      </c>
      <c r="H1345" s="149" t="s">
        <v>1</v>
      </c>
      <c r="I1345" s="151"/>
      <c r="L1345" s="147"/>
      <c r="M1345" s="152"/>
      <c r="T1345" s="153"/>
      <c r="AT1345" s="149" t="s">
        <v>162</v>
      </c>
      <c r="AU1345" s="149" t="s">
        <v>87</v>
      </c>
      <c r="AV1345" s="12" t="s">
        <v>80</v>
      </c>
      <c r="AW1345" s="12" t="s">
        <v>30</v>
      </c>
      <c r="AX1345" s="12" t="s">
        <v>73</v>
      </c>
      <c r="AY1345" s="149" t="s">
        <v>155</v>
      </c>
    </row>
    <row r="1346" spans="2:65" s="13" customFormat="1" ht="10.199999999999999">
      <c r="B1346" s="154"/>
      <c r="D1346" s="148" t="s">
        <v>162</v>
      </c>
      <c r="E1346" s="155" t="s">
        <v>1</v>
      </c>
      <c r="F1346" s="156" t="s">
        <v>1192</v>
      </c>
      <c r="H1346" s="157">
        <v>1.014</v>
      </c>
      <c r="I1346" s="158"/>
      <c r="L1346" s="154"/>
      <c r="M1346" s="159"/>
      <c r="T1346" s="160"/>
      <c r="AT1346" s="155" t="s">
        <v>162</v>
      </c>
      <c r="AU1346" s="155" t="s">
        <v>87</v>
      </c>
      <c r="AV1346" s="13" t="s">
        <v>82</v>
      </c>
      <c r="AW1346" s="13" t="s">
        <v>30</v>
      </c>
      <c r="AX1346" s="13" t="s">
        <v>73</v>
      </c>
      <c r="AY1346" s="155" t="s">
        <v>155</v>
      </c>
    </row>
    <row r="1347" spans="2:65" s="15" customFormat="1" ht="10.199999999999999">
      <c r="B1347" s="168"/>
      <c r="D1347" s="148" t="s">
        <v>162</v>
      </c>
      <c r="E1347" s="169" t="s">
        <v>1</v>
      </c>
      <c r="F1347" s="170" t="s">
        <v>170</v>
      </c>
      <c r="H1347" s="171">
        <v>7.0059999999999993</v>
      </c>
      <c r="I1347" s="172"/>
      <c r="L1347" s="168"/>
      <c r="M1347" s="173"/>
      <c r="T1347" s="174"/>
      <c r="AT1347" s="169" t="s">
        <v>162</v>
      </c>
      <c r="AU1347" s="169" t="s">
        <v>87</v>
      </c>
      <c r="AV1347" s="15" t="s">
        <v>87</v>
      </c>
      <c r="AW1347" s="15" t="s">
        <v>30</v>
      </c>
      <c r="AX1347" s="15" t="s">
        <v>73</v>
      </c>
      <c r="AY1347" s="169" t="s">
        <v>155</v>
      </c>
    </row>
    <row r="1348" spans="2:65" s="14" customFormat="1" ht="10.199999999999999">
      <c r="B1348" s="161"/>
      <c r="D1348" s="148" t="s">
        <v>162</v>
      </c>
      <c r="E1348" s="162" t="s">
        <v>1</v>
      </c>
      <c r="F1348" s="163" t="s">
        <v>165</v>
      </c>
      <c r="H1348" s="164">
        <v>13.842000000000001</v>
      </c>
      <c r="I1348" s="165"/>
      <c r="L1348" s="161"/>
      <c r="M1348" s="166"/>
      <c r="T1348" s="167"/>
      <c r="AT1348" s="162" t="s">
        <v>162</v>
      </c>
      <c r="AU1348" s="162" t="s">
        <v>87</v>
      </c>
      <c r="AV1348" s="14" t="s">
        <v>90</v>
      </c>
      <c r="AW1348" s="14" t="s">
        <v>30</v>
      </c>
      <c r="AX1348" s="14" t="s">
        <v>80</v>
      </c>
      <c r="AY1348" s="162" t="s">
        <v>155</v>
      </c>
    </row>
    <row r="1349" spans="2:65" s="1" customFormat="1" ht="37.799999999999997" customHeight="1">
      <c r="B1349" s="32"/>
      <c r="C1349" s="133" t="s">
        <v>1193</v>
      </c>
      <c r="D1349" s="133" t="s">
        <v>158</v>
      </c>
      <c r="E1349" s="134" t="s">
        <v>1194</v>
      </c>
      <c r="F1349" s="135" t="s">
        <v>1195</v>
      </c>
      <c r="G1349" s="136" t="s">
        <v>161</v>
      </c>
      <c r="H1349" s="137">
        <v>22.789000000000001</v>
      </c>
      <c r="I1349" s="138"/>
      <c r="J1349" s="139">
        <f>ROUND(I1349*H1349,2)</f>
        <v>0</v>
      </c>
      <c r="K1349" s="140"/>
      <c r="L1349" s="32"/>
      <c r="M1349" s="141" t="s">
        <v>1</v>
      </c>
      <c r="N1349" s="142" t="s">
        <v>38</v>
      </c>
      <c r="P1349" s="143">
        <f>O1349*H1349</f>
        <v>0</v>
      </c>
      <c r="Q1349" s="143">
        <v>0</v>
      </c>
      <c r="R1349" s="143">
        <f>Q1349*H1349</f>
        <v>0</v>
      </c>
      <c r="S1349" s="143">
        <v>0</v>
      </c>
      <c r="T1349" s="144">
        <f>S1349*H1349</f>
        <v>0</v>
      </c>
      <c r="AR1349" s="145" t="s">
        <v>90</v>
      </c>
      <c r="AT1349" s="145" t="s">
        <v>158</v>
      </c>
      <c r="AU1349" s="145" t="s">
        <v>87</v>
      </c>
      <c r="AY1349" s="17" t="s">
        <v>155</v>
      </c>
      <c r="BE1349" s="146">
        <f>IF(N1349="základní",J1349,0)</f>
        <v>0</v>
      </c>
      <c r="BF1349" s="146">
        <f>IF(N1349="snížená",J1349,0)</f>
        <v>0</v>
      </c>
      <c r="BG1349" s="146">
        <f>IF(N1349="zákl. přenesená",J1349,0)</f>
        <v>0</v>
      </c>
      <c r="BH1349" s="146">
        <f>IF(N1349="sníž. přenesená",J1349,0)</f>
        <v>0</v>
      </c>
      <c r="BI1349" s="146">
        <f>IF(N1349="nulová",J1349,0)</f>
        <v>0</v>
      </c>
      <c r="BJ1349" s="17" t="s">
        <v>80</v>
      </c>
      <c r="BK1349" s="146">
        <f>ROUND(I1349*H1349,2)</f>
        <v>0</v>
      </c>
      <c r="BL1349" s="17" t="s">
        <v>90</v>
      </c>
      <c r="BM1349" s="145" t="s">
        <v>1196</v>
      </c>
    </row>
    <row r="1350" spans="2:65" s="13" customFormat="1" ht="10.199999999999999">
      <c r="B1350" s="154"/>
      <c r="D1350" s="148" t="s">
        <v>162</v>
      </c>
      <c r="E1350" s="155" t="s">
        <v>1</v>
      </c>
      <c r="F1350" s="156" t="s">
        <v>1197</v>
      </c>
      <c r="H1350" s="157">
        <v>1.994</v>
      </c>
      <c r="I1350" s="158"/>
      <c r="L1350" s="154"/>
      <c r="M1350" s="159"/>
      <c r="T1350" s="160"/>
      <c r="AT1350" s="155" t="s">
        <v>162</v>
      </c>
      <c r="AU1350" s="155" t="s">
        <v>87</v>
      </c>
      <c r="AV1350" s="13" t="s">
        <v>82</v>
      </c>
      <c r="AW1350" s="13" t="s">
        <v>30</v>
      </c>
      <c r="AX1350" s="13" t="s">
        <v>73</v>
      </c>
      <c r="AY1350" s="155" t="s">
        <v>155</v>
      </c>
    </row>
    <row r="1351" spans="2:65" s="13" customFormat="1" ht="10.199999999999999">
      <c r="B1351" s="154"/>
      <c r="D1351" s="148" t="s">
        <v>162</v>
      </c>
      <c r="E1351" s="155" t="s">
        <v>1</v>
      </c>
      <c r="F1351" s="156" t="s">
        <v>1198</v>
      </c>
      <c r="H1351" s="157">
        <v>0.74199999999999999</v>
      </c>
      <c r="I1351" s="158"/>
      <c r="L1351" s="154"/>
      <c r="M1351" s="159"/>
      <c r="T1351" s="160"/>
      <c r="AT1351" s="155" t="s">
        <v>162</v>
      </c>
      <c r="AU1351" s="155" t="s">
        <v>87</v>
      </c>
      <c r="AV1351" s="13" t="s">
        <v>82</v>
      </c>
      <c r="AW1351" s="13" t="s">
        <v>30</v>
      </c>
      <c r="AX1351" s="13" t="s">
        <v>73</v>
      </c>
      <c r="AY1351" s="155" t="s">
        <v>155</v>
      </c>
    </row>
    <row r="1352" spans="2:65" s="13" customFormat="1" ht="10.199999999999999">
      <c r="B1352" s="154"/>
      <c r="D1352" s="148" t="s">
        <v>162</v>
      </c>
      <c r="E1352" s="155" t="s">
        <v>1</v>
      </c>
      <c r="F1352" s="156" t="s">
        <v>1199</v>
      </c>
      <c r="H1352" s="157">
        <v>1.1950000000000001</v>
      </c>
      <c r="I1352" s="158"/>
      <c r="L1352" s="154"/>
      <c r="M1352" s="159"/>
      <c r="T1352" s="160"/>
      <c r="AT1352" s="155" t="s">
        <v>162</v>
      </c>
      <c r="AU1352" s="155" t="s">
        <v>87</v>
      </c>
      <c r="AV1352" s="13" t="s">
        <v>82</v>
      </c>
      <c r="AW1352" s="13" t="s">
        <v>30</v>
      </c>
      <c r="AX1352" s="13" t="s">
        <v>73</v>
      </c>
      <c r="AY1352" s="155" t="s">
        <v>155</v>
      </c>
    </row>
    <row r="1353" spans="2:65" s="13" customFormat="1" ht="10.199999999999999">
      <c r="B1353" s="154"/>
      <c r="D1353" s="148" t="s">
        <v>162</v>
      </c>
      <c r="E1353" s="155" t="s">
        <v>1</v>
      </c>
      <c r="F1353" s="156" t="s">
        <v>1200</v>
      </c>
      <c r="H1353" s="157">
        <v>9.8000000000000004E-2</v>
      </c>
      <c r="I1353" s="158"/>
      <c r="L1353" s="154"/>
      <c r="M1353" s="159"/>
      <c r="T1353" s="160"/>
      <c r="AT1353" s="155" t="s">
        <v>162</v>
      </c>
      <c r="AU1353" s="155" t="s">
        <v>87</v>
      </c>
      <c r="AV1353" s="13" t="s">
        <v>82</v>
      </c>
      <c r="AW1353" s="13" t="s">
        <v>30</v>
      </c>
      <c r="AX1353" s="13" t="s">
        <v>73</v>
      </c>
      <c r="AY1353" s="155" t="s">
        <v>155</v>
      </c>
    </row>
    <row r="1354" spans="2:65" s="13" customFormat="1" ht="10.199999999999999">
      <c r="B1354" s="154"/>
      <c r="D1354" s="148" t="s">
        <v>162</v>
      </c>
      <c r="E1354" s="155" t="s">
        <v>1</v>
      </c>
      <c r="F1354" s="156" t="s">
        <v>1201</v>
      </c>
      <c r="H1354" s="157">
        <v>0.97499999999999998</v>
      </c>
      <c r="I1354" s="158"/>
      <c r="L1354" s="154"/>
      <c r="M1354" s="159"/>
      <c r="T1354" s="160"/>
      <c r="AT1354" s="155" t="s">
        <v>162</v>
      </c>
      <c r="AU1354" s="155" t="s">
        <v>87</v>
      </c>
      <c r="AV1354" s="13" t="s">
        <v>82</v>
      </c>
      <c r="AW1354" s="13" t="s">
        <v>30</v>
      </c>
      <c r="AX1354" s="13" t="s">
        <v>73</v>
      </c>
      <c r="AY1354" s="155" t="s">
        <v>155</v>
      </c>
    </row>
    <row r="1355" spans="2:65" s="13" customFormat="1" ht="10.199999999999999">
      <c r="B1355" s="154"/>
      <c r="D1355" s="148" t="s">
        <v>162</v>
      </c>
      <c r="E1355" s="155" t="s">
        <v>1</v>
      </c>
      <c r="F1355" s="156" t="s">
        <v>1202</v>
      </c>
      <c r="H1355" s="157">
        <v>2.0369999999999999</v>
      </c>
      <c r="I1355" s="158"/>
      <c r="L1355" s="154"/>
      <c r="M1355" s="159"/>
      <c r="T1355" s="160"/>
      <c r="AT1355" s="155" t="s">
        <v>162</v>
      </c>
      <c r="AU1355" s="155" t="s">
        <v>87</v>
      </c>
      <c r="AV1355" s="13" t="s">
        <v>82</v>
      </c>
      <c r="AW1355" s="13" t="s">
        <v>30</v>
      </c>
      <c r="AX1355" s="13" t="s">
        <v>73</v>
      </c>
      <c r="AY1355" s="155" t="s">
        <v>155</v>
      </c>
    </row>
    <row r="1356" spans="2:65" s="13" customFormat="1" ht="10.199999999999999">
      <c r="B1356" s="154"/>
      <c r="D1356" s="148" t="s">
        <v>162</v>
      </c>
      <c r="E1356" s="155" t="s">
        <v>1</v>
      </c>
      <c r="F1356" s="156" t="s">
        <v>1203</v>
      </c>
      <c r="H1356" s="157">
        <v>0.49</v>
      </c>
      <c r="I1356" s="158"/>
      <c r="L1356" s="154"/>
      <c r="M1356" s="159"/>
      <c r="T1356" s="160"/>
      <c r="AT1356" s="155" t="s">
        <v>162</v>
      </c>
      <c r="AU1356" s="155" t="s">
        <v>87</v>
      </c>
      <c r="AV1356" s="13" t="s">
        <v>82</v>
      </c>
      <c r="AW1356" s="13" t="s">
        <v>30</v>
      </c>
      <c r="AX1356" s="13" t="s">
        <v>73</v>
      </c>
      <c r="AY1356" s="155" t="s">
        <v>155</v>
      </c>
    </row>
    <row r="1357" spans="2:65" s="13" customFormat="1" ht="10.199999999999999">
      <c r="B1357" s="154"/>
      <c r="D1357" s="148" t="s">
        <v>162</v>
      </c>
      <c r="E1357" s="155" t="s">
        <v>1</v>
      </c>
      <c r="F1357" s="156" t="s">
        <v>1204</v>
      </c>
      <c r="H1357" s="157">
        <v>1.2130000000000001</v>
      </c>
      <c r="I1357" s="158"/>
      <c r="L1357" s="154"/>
      <c r="M1357" s="159"/>
      <c r="T1357" s="160"/>
      <c r="AT1357" s="155" t="s">
        <v>162</v>
      </c>
      <c r="AU1357" s="155" t="s">
        <v>87</v>
      </c>
      <c r="AV1357" s="13" t="s">
        <v>82</v>
      </c>
      <c r="AW1357" s="13" t="s">
        <v>30</v>
      </c>
      <c r="AX1357" s="13" t="s">
        <v>73</v>
      </c>
      <c r="AY1357" s="155" t="s">
        <v>155</v>
      </c>
    </row>
    <row r="1358" spans="2:65" s="13" customFormat="1" ht="10.199999999999999">
      <c r="B1358" s="154"/>
      <c r="D1358" s="148" t="s">
        <v>162</v>
      </c>
      <c r="E1358" s="155" t="s">
        <v>1</v>
      </c>
      <c r="F1358" s="156" t="s">
        <v>1205</v>
      </c>
      <c r="H1358" s="157">
        <v>2.31</v>
      </c>
      <c r="I1358" s="158"/>
      <c r="L1358" s="154"/>
      <c r="M1358" s="159"/>
      <c r="T1358" s="160"/>
      <c r="AT1358" s="155" t="s">
        <v>162</v>
      </c>
      <c r="AU1358" s="155" t="s">
        <v>87</v>
      </c>
      <c r="AV1358" s="13" t="s">
        <v>82</v>
      </c>
      <c r="AW1358" s="13" t="s">
        <v>30</v>
      </c>
      <c r="AX1358" s="13" t="s">
        <v>73</v>
      </c>
      <c r="AY1358" s="155" t="s">
        <v>155</v>
      </c>
    </row>
    <row r="1359" spans="2:65" s="13" customFormat="1" ht="10.199999999999999">
      <c r="B1359" s="154"/>
      <c r="D1359" s="148" t="s">
        <v>162</v>
      </c>
      <c r="E1359" s="155" t="s">
        <v>1</v>
      </c>
      <c r="F1359" s="156" t="s">
        <v>1206</v>
      </c>
      <c r="H1359" s="157">
        <v>2.3929999999999998</v>
      </c>
      <c r="I1359" s="158"/>
      <c r="L1359" s="154"/>
      <c r="M1359" s="159"/>
      <c r="T1359" s="160"/>
      <c r="AT1359" s="155" t="s">
        <v>162</v>
      </c>
      <c r="AU1359" s="155" t="s">
        <v>87</v>
      </c>
      <c r="AV1359" s="13" t="s">
        <v>82</v>
      </c>
      <c r="AW1359" s="13" t="s">
        <v>30</v>
      </c>
      <c r="AX1359" s="13" t="s">
        <v>73</v>
      </c>
      <c r="AY1359" s="155" t="s">
        <v>155</v>
      </c>
    </row>
    <row r="1360" spans="2:65" s="13" customFormat="1" ht="10.199999999999999">
      <c r="B1360" s="154"/>
      <c r="D1360" s="148" t="s">
        <v>162</v>
      </c>
      <c r="E1360" s="155" t="s">
        <v>1</v>
      </c>
      <c r="F1360" s="156" t="s">
        <v>1207</v>
      </c>
      <c r="H1360" s="157">
        <v>1.155</v>
      </c>
      <c r="I1360" s="158"/>
      <c r="L1360" s="154"/>
      <c r="M1360" s="159"/>
      <c r="T1360" s="160"/>
      <c r="AT1360" s="155" t="s">
        <v>162</v>
      </c>
      <c r="AU1360" s="155" t="s">
        <v>87</v>
      </c>
      <c r="AV1360" s="13" t="s">
        <v>82</v>
      </c>
      <c r="AW1360" s="13" t="s">
        <v>30</v>
      </c>
      <c r="AX1360" s="13" t="s">
        <v>73</v>
      </c>
      <c r="AY1360" s="155" t="s">
        <v>155</v>
      </c>
    </row>
    <row r="1361" spans="2:65" s="13" customFormat="1" ht="10.199999999999999">
      <c r="B1361" s="154"/>
      <c r="D1361" s="148" t="s">
        <v>162</v>
      </c>
      <c r="E1361" s="155" t="s">
        <v>1</v>
      </c>
      <c r="F1361" s="156" t="s">
        <v>1208</v>
      </c>
      <c r="H1361" s="157">
        <v>0.93500000000000005</v>
      </c>
      <c r="I1361" s="158"/>
      <c r="L1361" s="154"/>
      <c r="M1361" s="159"/>
      <c r="T1361" s="160"/>
      <c r="AT1361" s="155" t="s">
        <v>162</v>
      </c>
      <c r="AU1361" s="155" t="s">
        <v>87</v>
      </c>
      <c r="AV1361" s="13" t="s">
        <v>82</v>
      </c>
      <c r="AW1361" s="13" t="s">
        <v>30</v>
      </c>
      <c r="AX1361" s="13" t="s">
        <v>73</v>
      </c>
      <c r="AY1361" s="155" t="s">
        <v>155</v>
      </c>
    </row>
    <row r="1362" spans="2:65" s="13" customFormat="1" ht="10.199999999999999">
      <c r="B1362" s="154"/>
      <c r="D1362" s="148" t="s">
        <v>162</v>
      </c>
      <c r="E1362" s="155" t="s">
        <v>1</v>
      </c>
      <c r="F1362" s="156" t="s">
        <v>1209</v>
      </c>
      <c r="H1362" s="157">
        <v>1.196</v>
      </c>
      <c r="I1362" s="158"/>
      <c r="L1362" s="154"/>
      <c r="M1362" s="159"/>
      <c r="T1362" s="160"/>
      <c r="AT1362" s="155" t="s">
        <v>162</v>
      </c>
      <c r="AU1362" s="155" t="s">
        <v>87</v>
      </c>
      <c r="AV1362" s="13" t="s">
        <v>82</v>
      </c>
      <c r="AW1362" s="13" t="s">
        <v>30</v>
      </c>
      <c r="AX1362" s="13" t="s">
        <v>73</v>
      </c>
      <c r="AY1362" s="155" t="s">
        <v>155</v>
      </c>
    </row>
    <row r="1363" spans="2:65" s="13" customFormat="1" ht="10.199999999999999">
      <c r="B1363" s="154"/>
      <c r="D1363" s="148" t="s">
        <v>162</v>
      </c>
      <c r="E1363" s="155" t="s">
        <v>1</v>
      </c>
      <c r="F1363" s="156" t="s">
        <v>1210</v>
      </c>
      <c r="H1363" s="157">
        <v>1.139</v>
      </c>
      <c r="I1363" s="158"/>
      <c r="L1363" s="154"/>
      <c r="M1363" s="159"/>
      <c r="T1363" s="160"/>
      <c r="AT1363" s="155" t="s">
        <v>162</v>
      </c>
      <c r="AU1363" s="155" t="s">
        <v>87</v>
      </c>
      <c r="AV1363" s="13" t="s">
        <v>82</v>
      </c>
      <c r="AW1363" s="13" t="s">
        <v>30</v>
      </c>
      <c r="AX1363" s="13" t="s">
        <v>73</v>
      </c>
      <c r="AY1363" s="155" t="s">
        <v>155</v>
      </c>
    </row>
    <row r="1364" spans="2:65" s="13" customFormat="1" ht="10.199999999999999">
      <c r="B1364" s="154"/>
      <c r="D1364" s="148" t="s">
        <v>162</v>
      </c>
      <c r="E1364" s="155" t="s">
        <v>1</v>
      </c>
      <c r="F1364" s="156" t="s">
        <v>1211</v>
      </c>
      <c r="H1364" s="157">
        <v>3.75</v>
      </c>
      <c r="I1364" s="158"/>
      <c r="L1364" s="154"/>
      <c r="M1364" s="159"/>
      <c r="T1364" s="160"/>
      <c r="AT1364" s="155" t="s">
        <v>162</v>
      </c>
      <c r="AU1364" s="155" t="s">
        <v>87</v>
      </c>
      <c r="AV1364" s="13" t="s">
        <v>82</v>
      </c>
      <c r="AW1364" s="13" t="s">
        <v>30</v>
      </c>
      <c r="AX1364" s="13" t="s">
        <v>73</v>
      </c>
      <c r="AY1364" s="155" t="s">
        <v>155</v>
      </c>
    </row>
    <row r="1365" spans="2:65" s="13" customFormat="1" ht="10.199999999999999">
      <c r="B1365" s="154"/>
      <c r="D1365" s="148" t="s">
        <v>162</v>
      </c>
      <c r="E1365" s="155" t="s">
        <v>1</v>
      </c>
      <c r="F1365" s="156" t="s">
        <v>1212</v>
      </c>
      <c r="H1365" s="157">
        <v>1.167</v>
      </c>
      <c r="I1365" s="158"/>
      <c r="L1365" s="154"/>
      <c r="M1365" s="159"/>
      <c r="T1365" s="160"/>
      <c r="AT1365" s="155" t="s">
        <v>162</v>
      </c>
      <c r="AU1365" s="155" t="s">
        <v>87</v>
      </c>
      <c r="AV1365" s="13" t="s">
        <v>82</v>
      </c>
      <c r="AW1365" s="13" t="s">
        <v>30</v>
      </c>
      <c r="AX1365" s="13" t="s">
        <v>73</v>
      </c>
      <c r="AY1365" s="155" t="s">
        <v>155</v>
      </c>
    </row>
    <row r="1366" spans="2:65" s="14" customFormat="1" ht="10.199999999999999">
      <c r="B1366" s="161"/>
      <c r="D1366" s="148" t="s">
        <v>162</v>
      </c>
      <c r="E1366" s="162" t="s">
        <v>1</v>
      </c>
      <c r="F1366" s="163" t="s">
        <v>165</v>
      </c>
      <c r="H1366" s="164">
        <v>22.789000000000001</v>
      </c>
      <c r="I1366" s="165"/>
      <c r="L1366" s="161"/>
      <c r="M1366" s="166"/>
      <c r="T1366" s="167"/>
      <c r="AT1366" s="162" t="s">
        <v>162</v>
      </c>
      <c r="AU1366" s="162" t="s">
        <v>87</v>
      </c>
      <c r="AV1366" s="14" t="s">
        <v>90</v>
      </c>
      <c r="AW1366" s="14" t="s">
        <v>30</v>
      </c>
      <c r="AX1366" s="14" t="s">
        <v>80</v>
      </c>
      <c r="AY1366" s="162" t="s">
        <v>155</v>
      </c>
    </row>
    <row r="1367" spans="2:65" s="1" customFormat="1" ht="44.25" customHeight="1">
      <c r="B1367" s="32"/>
      <c r="C1367" s="133" t="s">
        <v>656</v>
      </c>
      <c r="D1367" s="133" t="s">
        <v>158</v>
      </c>
      <c r="E1367" s="134" t="s">
        <v>1213</v>
      </c>
      <c r="F1367" s="135" t="s">
        <v>1214</v>
      </c>
      <c r="G1367" s="136" t="s">
        <v>213</v>
      </c>
      <c r="H1367" s="137">
        <v>109.06399999999999</v>
      </c>
      <c r="I1367" s="138"/>
      <c r="J1367" s="139">
        <f>ROUND(I1367*H1367,2)</f>
        <v>0</v>
      </c>
      <c r="K1367" s="140"/>
      <c r="L1367" s="32"/>
      <c r="M1367" s="141" t="s">
        <v>1</v>
      </c>
      <c r="N1367" s="142" t="s">
        <v>38</v>
      </c>
      <c r="P1367" s="143">
        <f>O1367*H1367</f>
        <v>0</v>
      </c>
      <c r="Q1367" s="143">
        <v>0</v>
      </c>
      <c r="R1367" s="143">
        <f>Q1367*H1367</f>
        <v>0</v>
      </c>
      <c r="S1367" s="143">
        <v>0</v>
      </c>
      <c r="T1367" s="144">
        <f>S1367*H1367</f>
        <v>0</v>
      </c>
      <c r="AR1367" s="145" t="s">
        <v>90</v>
      </c>
      <c r="AT1367" s="145" t="s">
        <v>158</v>
      </c>
      <c r="AU1367" s="145" t="s">
        <v>87</v>
      </c>
      <c r="AY1367" s="17" t="s">
        <v>155</v>
      </c>
      <c r="BE1367" s="146">
        <f>IF(N1367="základní",J1367,0)</f>
        <v>0</v>
      </c>
      <c r="BF1367" s="146">
        <f>IF(N1367="snížená",J1367,0)</f>
        <v>0</v>
      </c>
      <c r="BG1367" s="146">
        <f>IF(N1367="zákl. přenesená",J1367,0)</f>
        <v>0</v>
      </c>
      <c r="BH1367" s="146">
        <f>IF(N1367="sníž. přenesená",J1367,0)</f>
        <v>0</v>
      </c>
      <c r="BI1367" s="146">
        <f>IF(N1367="nulová",J1367,0)</f>
        <v>0</v>
      </c>
      <c r="BJ1367" s="17" t="s">
        <v>80</v>
      </c>
      <c r="BK1367" s="146">
        <f>ROUND(I1367*H1367,2)</f>
        <v>0</v>
      </c>
      <c r="BL1367" s="17" t="s">
        <v>90</v>
      </c>
      <c r="BM1367" s="145" t="s">
        <v>1215</v>
      </c>
    </row>
    <row r="1368" spans="2:65" s="13" customFormat="1" ht="10.199999999999999">
      <c r="B1368" s="154"/>
      <c r="D1368" s="148" t="s">
        <v>162</v>
      </c>
      <c r="E1368" s="155" t="s">
        <v>1</v>
      </c>
      <c r="F1368" s="156" t="s">
        <v>1216</v>
      </c>
      <c r="H1368" s="157">
        <v>9.9879999999999995</v>
      </c>
      <c r="I1368" s="158"/>
      <c r="L1368" s="154"/>
      <c r="M1368" s="159"/>
      <c r="T1368" s="160"/>
      <c r="AT1368" s="155" t="s">
        <v>162</v>
      </c>
      <c r="AU1368" s="155" t="s">
        <v>87</v>
      </c>
      <c r="AV1368" s="13" t="s">
        <v>82</v>
      </c>
      <c r="AW1368" s="13" t="s">
        <v>30</v>
      </c>
      <c r="AX1368" s="13" t="s">
        <v>73</v>
      </c>
      <c r="AY1368" s="155" t="s">
        <v>155</v>
      </c>
    </row>
    <row r="1369" spans="2:65" s="13" customFormat="1" ht="10.199999999999999">
      <c r="B1369" s="154"/>
      <c r="D1369" s="148" t="s">
        <v>162</v>
      </c>
      <c r="E1369" s="155" t="s">
        <v>1</v>
      </c>
      <c r="F1369" s="156" t="s">
        <v>1217</v>
      </c>
      <c r="H1369" s="157">
        <v>12.705</v>
      </c>
      <c r="I1369" s="158"/>
      <c r="L1369" s="154"/>
      <c r="M1369" s="159"/>
      <c r="T1369" s="160"/>
      <c r="AT1369" s="155" t="s">
        <v>162</v>
      </c>
      <c r="AU1369" s="155" t="s">
        <v>87</v>
      </c>
      <c r="AV1369" s="13" t="s">
        <v>82</v>
      </c>
      <c r="AW1369" s="13" t="s">
        <v>30</v>
      </c>
      <c r="AX1369" s="13" t="s">
        <v>73</v>
      </c>
      <c r="AY1369" s="155" t="s">
        <v>155</v>
      </c>
    </row>
    <row r="1370" spans="2:65" s="13" customFormat="1" ht="10.199999999999999">
      <c r="B1370" s="154"/>
      <c r="D1370" s="148" t="s">
        <v>162</v>
      </c>
      <c r="E1370" s="155" t="s">
        <v>1</v>
      </c>
      <c r="F1370" s="156" t="s">
        <v>1218</v>
      </c>
      <c r="H1370" s="157">
        <v>11.55</v>
      </c>
      <c r="I1370" s="158"/>
      <c r="L1370" s="154"/>
      <c r="M1370" s="159"/>
      <c r="T1370" s="160"/>
      <c r="AT1370" s="155" t="s">
        <v>162</v>
      </c>
      <c r="AU1370" s="155" t="s">
        <v>87</v>
      </c>
      <c r="AV1370" s="13" t="s">
        <v>82</v>
      </c>
      <c r="AW1370" s="13" t="s">
        <v>30</v>
      </c>
      <c r="AX1370" s="13" t="s">
        <v>73</v>
      </c>
      <c r="AY1370" s="155" t="s">
        <v>155</v>
      </c>
    </row>
    <row r="1371" spans="2:65" s="13" customFormat="1" ht="10.199999999999999">
      <c r="B1371" s="154"/>
      <c r="D1371" s="148" t="s">
        <v>162</v>
      </c>
      <c r="E1371" s="155" t="s">
        <v>1</v>
      </c>
      <c r="F1371" s="156" t="s">
        <v>1219</v>
      </c>
      <c r="H1371" s="157">
        <v>-4.1369999999999996</v>
      </c>
      <c r="I1371" s="158"/>
      <c r="L1371" s="154"/>
      <c r="M1371" s="159"/>
      <c r="T1371" s="160"/>
      <c r="AT1371" s="155" t="s">
        <v>162</v>
      </c>
      <c r="AU1371" s="155" t="s">
        <v>87</v>
      </c>
      <c r="AV1371" s="13" t="s">
        <v>82</v>
      </c>
      <c r="AW1371" s="13" t="s">
        <v>30</v>
      </c>
      <c r="AX1371" s="13" t="s">
        <v>73</v>
      </c>
      <c r="AY1371" s="155" t="s">
        <v>155</v>
      </c>
    </row>
    <row r="1372" spans="2:65" s="13" customFormat="1" ht="10.199999999999999">
      <c r="B1372" s="154"/>
      <c r="D1372" s="148" t="s">
        <v>162</v>
      </c>
      <c r="E1372" s="155" t="s">
        <v>1</v>
      </c>
      <c r="F1372" s="156" t="s">
        <v>1220</v>
      </c>
      <c r="H1372" s="157">
        <v>11.22</v>
      </c>
      <c r="I1372" s="158"/>
      <c r="L1372" s="154"/>
      <c r="M1372" s="159"/>
      <c r="T1372" s="160"/>
      <c r="AT1372" s="155" t="s">
        <v>162</v>
      </c>
      <c r="AU1372" s="155" t="s">
        <v>87</v>
      </c>
      <c r="AV1372" s="13" t="s">
        <v>82</v>
      </c>
      <c r="AW1372" s="13" t="s">
        <v>30</v>
      </c>
      <c r="AX1372" s="13" t="s">
        <v>73</v>
      </c>
      <c r="AY1372" s="155" t="s">
        <v>155</v>
      </c>
    </row>
    <row r="1373" spans="2:65" s="13" customFormat="1" ht="10.199999999999999">
      <c r="B1373" s="154"/>
      <c r="D1373" s="148" t="s">
        <v>162</v>
      </c>
      <c r="E1373" s="155" t="s">
        <v>1</v>
      </c>
      <c r="F1373" s="156" t="s">
        <v>1221</v>
      </c>
      <c r="H1373" s="157">
        <v>40.850999999999999</v>
      </c>
      <c r="I1373" s="158"/>
      <c r="L1373" s="154"/>
      <c r="M1373" s="159"/>
      <c r="T1373" s="160"/>
      <c r="AT1373" s="155" t="s">
        <v>162</v>
      </c>
      <c r="AU1373" s="155" t="s">
        <v>87</v>
      </c>
      <c r="AV1373" s="13" t="s">
        <v>82</v>
      </c>
      <c r="AW1373" s="13" t="s">
        <v>30</v>
      </c>
      <c r="AX1373" s="13" t="s">
        <v>73</v>
      </c>
      <c r="AY1373" s="155" t="s">
        <v>155</v>
      </c>
    </row>
    <row r="1374" spans="2:65" s="13" customFormat="1" ht="10.199999999999999">
      <c r="B1374" s="154"/>
      <c r="D1374" s="148" t="s">
        <v>162</v>
      </c>
      <c r="E1374" s="155" t="s">
        <v>1</v>
      </c>
      <c r="F1374" s="156" t="s">
        <v>1222</v>
      </c>
      <c r="H1374" s="157">
        <v>16.899000000000001</v>
      </c>
      <c r="I1374" s="158"/>
      <c r="L1374" s="154"/>
      <c r="M1374" s="159"/>
      <c r="T1374" s="160"/>
      <c r="AT1374" s="155" t="s">
        <v>162</v>
      </c>
      <c r="AU1374" s="155" t="s">
        <v>87</v>
      </c>
      <c r="AV1374" s="13" t="s">
        <v>82</v>
      </c>
      <c r="AW1374" s="13" t="s">
        <v>30</v>
      </c>
      <c r="AX1374" s="13" t="s">
        <v>73</v>
      </c>
      <c r="AY1374" s="155" t="s">
        <v>155</v>
      </c>
    </row>
    <row r="1375" spans="2:65" s="13" customFormat="1" ht="10.199999999999999">
      <c r="B1375" s="154"/>
      <c r="D1375" s="148" t="s">
        <v>162</v>
      </c>
      <c r="E1375" s="155" t="s">
        <v>1</v>
      </c>
      <c r="F1375" s="156" t="s">
        <v>1223</v>
      </c>
      <c r="H1375" s="157">
        <v>9.9879999999999995</v>
      </c>
      <c r="I1375" s="158"/>
      <c r="L1375" s="154"/>
      <c r="M1375" s="159"/>
      <c r="T1375" s="160"/>
      <c r="AT1375" s="155" t="s">
        <v>162</v>
      </c>
      <c r="AU1375" s="155" t="s">
        <v>87</v>
      </c>
      <c r="AV1375" s="13" t="s">
        <v>82</v>
      </c>
      <c r="AW1375" s="13" t="s">
        <v>30</v>
      </c>
      <c r="AX1375" s="13" t="s">
        <v>73</v>
      </c>
      <c r="AY1375" s="155" t="s">
        <v>155</v>
      </c>
    </row>
    <row r="1376" spans="2:65" s="14" customFormat="1" ht="10.199999999999999">
      <c r="B1376" s="161"/>
      <c r="D1376" s="148" t="s">
        <v>162</v>
      </c>
      <c r="E1376" s="162" t="s">
        <v>1</v>
      </c>
      <c r="F1376" s="163" t="s">
        <v>165</v>
      </c>
      <c r="H1376" s="164">
        <v>109.06399999999999</v>
      </c>
      <c r="I1376" s="165"/>
      <c r="L1376" s="161"/>
      <c r="M1376" s="166"/>
      <c r="T1376" s="167"/>
      <c r="AT1376" s="162" t="s">
        <v>162</v>
      </c>
      <c r="AU1376" s="162" t="s">
        <v>87</v>
      </c>
      <c r="AV1376" s="14" t="s">
        <v>90</v>
      </c>
      <c r="AW1376" s="14" t="s">
        <v>30</v>
      </c>
      <c r="AX1376" s="14" t="s">
        <v>80</v>
      </c>
      <c r="AY1376" s="162" t="s">
        <v>155</v>
      </c>
    </row>
    <row r="1377" spans="2:65" s="1" customFormat="1" ht="49.05" customHeight="1">
      <c r="B1377" s="32"/>
      <c r="C1377" s="133" t="s">
        <v>1224</v>
      </c>
      <c r="D1377" s="133" t="s">
        <v>158</v>
      </c>
      <c r="E1377" s="134" t="s">
        <v>1225</v>
      </c>
      <c r="F1377" s="135" t="s">
        <v>1226</v>
      </c>
      <c r="G1377" s="136" t="s">
        <v>161</v>
      </c>
      <c r="H1377" s="137">
        <v>0.58499999999999996</v>
      </c>
      <c r="I1377" s="138"/>
      <c r="J1377" s="139">
        <f>ROUND(I1377*H1377,2)</f>
        <v>0</v>
      </c>
      <c r="K1377" s="140"/>
      <c r="L1377" s="32"/>
      <c r="M1377" s="141" t="s">
        <v>1</v>
      </c>
      <c r="N1377" s="142" t="s">
        <v>38</v>
      </c>
      <c r="P1377" s="143">
        <f>O1377*H1377</f>
        <v>0</v>
      </c>
      <c r="Q1377" s="143">
        <v>0</v>
      </c>
      <c r="R1377" s="143">
        <f>Q1377*H1377</f>
        <v>0</v>
      </c>
      <c r="S1377" s="143">
        <v>0</v>
      </c>
      <c r="T1377" s="144">
        <f>S1377*H1377</f>
        <v>0</v>
      </c>
      <c r="AR1377" s="145" t="s">
        <v>90</v>
      </c>
      <c r="AT1377" s="145" t="s">
        <v>158</v>
      </c>
      <c r="AU1377" s="145" t="s">
        <v>87</v>
      </c>
      <c r="AY1377" s="17" t="s">
        <v>155</v>
      </c>
      <c r="BE1377" s="146">
        <f>IF(N1377="základní",J1377,0)</f>
        <v>0</v>
      </c>
      <c r="BF1377" s="146">
        <f>IF(N1377="snížená",J1377,0)</f>
        <v>0</v>
      </c>
      <c r="BG1377" s="146">
        <f>IF(N1377="zákl. přenesená",J1377,0)</f>
        <v>0</v>
      </c>
      <c r="BH1377" s="146">
        <f>IF(N1377="sníž. přenesená",J1377,0)</f>
        <v>0</v>
      </c>
      <c r="BI1377" s="146">
        <f>IF(N1377="nulová",J1377,0)</f>
        <v>0</v>
      </c>
      <c r="BJ1377" s="17" t="s">
        <v>80</v>
      </c>
      <c r="BK1377" s="146">
        <f>ROUND(I1377*H1377,2)</f>
        <v>0</v>
      </c>
      <c r="BL1377" s="17" t="s">
        <v>90</v>
      </c>
      <c r="BM1377" s="145" t="s">
        <v>1227</v>
      </c>
    </row>
    <row r="1378" spans="2:65" s="12" customFormat="1" ht="10.199999999999999">
      <c r="B1378" s="147"/>
      <c r="D1378" s="148" t="s">
        <v>162</v>
      </c>
      <c r="E1378" s="149" t="s">
        <v>1</v>
      </c>
      <c r="F1378" s="150" t="s">
        <v>1228</v>
      </c>
      <c r="H1378" s="149" t="s">
        <v>1</v>
      </c>
      <c r="I1378" s="151"/>
      <c r="L1378" s="147"/>
      <c r="M1378" s="152"/>
      <c r="T1378" s="153"/>
      <c r="AT1378" s="149" t="s">
        <v>162</v>
      </c>
      <c r="AU1378" s="149" t="s">
        <v>87</v>
      </c>
      <c r="AV1378" s="12" t="s">
        <v>80</v>
      </c>
      <c r="AW1378" s="12" t="s">
        <v>30</v>
      </c>
      <c r="AX1378" s="12" t="s">
        <v>73</v>
      </c>
      <c r="AY1378" s="149" t="s">
        <v>155</v>
      </c>
    </row>
    <row r="1379" spans="2:65" s="13" customFormat="1" ht="10.199999999999999">
      <c r="B1379" s="154"/>
      <c r="D1379" s="148" t="s">
        <v>162</v>
      </c>
      <c r="E1379" s="155" t="s">
        <v>1</v>
      </c>
      <c r="F1379" s="156" t="s">
        <v>1229</v>
      </c>
      <c r="H1379" s="157">
        <v>0.58499999999999996</v>
      </c>
      <c r="I1379" s="158"/>
      <c r="L1379" s="154"/>
      <c r="M1379" s="159"/>
      <c r="T1379" s="160"/>
      <c r="AT1379" s="155" t="s">
        <v>162</v>
      </c>
      <c r="AU1379" s="155" t="s">
        <v>87</v>
      </c>
      <c r="AV1379" s="13" t="s">
        <v>82</v>
      </c>
      <c r="AW1379" s="13" t="s">
        <v>30</v>
      </c>
      <c r="AX1379" s="13" t="s">
        <v>73</v>
      </c>
      <c r="AY1379" s="155" t="s">
        <v>155</v>
      </c>
    </row>
    <row r="1380" spans="2:65" s="14" customFormat="1" ht="10.199999999999999">
      <c r="B1380" s="161"/>
      <c r="D1380" s="148" t="s">
        <v>162</v>
      </c>
      <c r="E1380" s="162" t="s">
        <v>1</v>
      </c>
      <c r="F1380" s="163" t="s">
        <v>165</v>
      </c>
      <c r="H1380" s="164">
        <v>0.58499999999999996</v>
      </c>
      <c r="I1380" s="165"/>
      <c r="L1380" s="161"/>
      <c r="M1380" s="166"/>
      <c r="T1380" s="167"/>
      <c r="AT1380" s="162" t="s">
        <v>162</v>
      </c>
      <c r="AU1380" s="162" t="s">
        <v>87</v>
      </c>
      <c r="AV1380" s="14" t="s">
        <v>90</v>
      </c>
      <c r="AW1380" s="14" t="s">
        <v>30</v>
      </c>
      <c r="AX1380" s="14" t="s">
        <v>80</v>
      </c>
      <c r="AY1380" s="162" t="s">
        <v>155</v>
      </c>
    </row>
    <row r="1381" spans="2:65" s="1" customFormat="1" ht="24.15" customHeight="1">
      <c r="B1381" s="32"/>
      <c r="C1381" s="133" t="s">
        <v>668</v>
      </c>
      <c r="D1381" s="133" t="s">
        <v>158</v>
      </c>
      <c r="E1381" s="134" t="s">
        <v>1230</v>
      </c>
      <c r="F1381" s="135" t="s">
        <v>1231</v>
      </c>
      <c r="G1381" s="136" t="s">
        <v>213</v>
      </c>
      <c r="H1381" s="137">
        <v>1.925</v>
      </c>
      <c r="I1381" s="138"/>
      <c r="J1381" s="139">
        <f>ROUND(I1381*H1381,2)</f>
        <v>0</v>
      </c>
      <c r="K1381" s="140"/>
      <c r="L1381" s="32"/>
      <c r="M1381" s="141" t="s">
        <v>1</v>
      </c>
      <c r="N1381" s="142" t="s">
        <v>38</v>
      </c>
      <c r="P1381" s="143">
        <f>O1381*H1381</f>
        <v>0</v>
      </c>
      <c r="Q1381" s="143">
        <v>0</v>
      </c>
      <c r="R1381" s="143">
        <f>Q1381*H1381</f>
        <v>0</v>
      </c>
      <c r="S1381" s="143">
        <v>0</v>
      </c>
      <c r="T1381" s="144">
        <f>S1381*H1381</f>
        <v>0</v>
      </c>
      <c r="AR1381" s="145" t="s">
        <v>90</v>
      </c>
      <c r="AT1381" s="145" t="s">
        <v>158</v>
      </c>
      <c r="AU1381" s="145" t="s">
        <v>87</v>
      </c>
      <c r="AY1381" s="17" t="s">
        <v>155</v>
      </c>
      <c r="BE1381" s="146">
        <f>IF(N1381="základní",J1381,0)</f>
        <v>0</v>
      </c>
      <c r="BF1381" s="146">
        <f>IF(N1381="snížená",J1381,0)</f>
        <v>0</v>
      </c>
      <c r="BG1381" s="146">
        <f>IF(N1381="zákl. přenesená",J1381,0)</f>
        <v>0</v>
      </c>
      <c r="BH1381" s="146">
        <f>IF(N1381="sníž. přenesená",J1381,0)</f>
        <v>0</v>
      </c>
      <c r="BI1381" s="146">
        <f>IF(N1381="nulová",J1381,0)</f>
        <v>0</v>
      </c>
      <c r="BJ1381" s="17" t="s">
        <v>80</v>
      </c>
      <c r="BK1381" s="146">
        <f>ROUND(I1381*H1381,2)</f>
        <v>0</v>
      </c>
      <c r="BL1381" s="17" t="s">
        <v>90</v>
      </c>
      <c r="BM1381" s="145" t="s">
        <v>1232</v>
      </c>
    </row>
    <row r="1382" spans="2:65" s="13" customFormat="1" ht="10.199999999999999">
      <c r="B1382" s="154"/>
      <c r="D1382" s="148" t="s">
        <v>162</v>
      </c>
      <c r="E1382" s="155" t="s">
        <v>1</v>
      </c>
      <c r="F1382" s="156" t="s">
        <v>1233</v>
      </c>
      <c r="H1382" s="157">
        <v>1.925</v>
      </c>
      <c r="I1382" s="158"/>
      <c r="L1382" s="154"/>
      <c r="M1382" s="159"/>
      <c r="T1382" s="160"/>
      <c r="AT1382" s="155" t="s">
        <v>162</v>
      </c>
      <c r="AU1382" s="155" t="s">
        <v>87</v>
      </c>
      <c r="AV1382" s="13" t="s">
        <v>82</v>
      </c>
      <c r="AW1382" s="13" t="s">
        <v>30</v>
      </c>
      <c r="AX1382" s="13" t="s">
        <v>73</v>
      </c>
      <c r="AY1382" s="155" t="s">
        <v>155</v>
      </c>
    </row>
    <row r="1383" spans="2:65" s="14" customFormat="1" ht="10.199999999999999">
      <c r="B1383" s="161"/>
      <c r="D1383" s="148" t="s">
        <v>162</v>
      </c>
      <c r="E1383" s="162" t="s">
        <v>1</v>
      </c>
      <c r="F1383" s="163" t="s">
        <v>165</v>
      </c>
      <c r="H1383" s="164">
        <v>1.925</v>
      </c>
      <c r="I1383" s="165"/>
      <c r="L1383" s="161"/>
      <c r="M1383" s="166"/>
      <c r="T1383" s="167"/>
      <c r="AT1383" s="162" t="s">
        <v>162</v>
      </c>
      <c r="AU1383" s="162" t="s">
        <v>87</v>
      </c>
      <c r="AV1383" s="14" t="s">
        <v>90</v>
      </c>
      <c r="AW1383" s="14" t="s">
        <v>30</v>
      </c>
      <c r="AX1383" s="14" t="s">
        <v>80</v>
      </c>
      <c r="AY1383" s="162" t="s">
        <v>155</v>
      </c>
    </row>
    <row r="1384" spans="2:65" s="1" customFormat="1" ht="16.5" customHeight="1">
      <c r="B1384" s="32"/>
      <c r="C1384" s="133" t="s">
        <v>1234</v>
      </c>
      <c r="D1384" s="133" t="s">
        <v>158</v>
      </c>
      <c r="E1384" s="134" t="s">
        <v>1235</v>
      </c>
      <c r="F1384" s="135" t="s">
        <v>1236</v>
      </c>
      <c r="G1384" s="136" t="s">
        <v>221</v>
      </c>
      <c r="H1384" s="137">
        <v>1</v>
      </c>
      <c r="I1384" s="138"/>
      <c r="J1384" s="139">
        <f>ROUND(I1384*H1384,2)</f>
        <v>0</v>
      </c>
      <c r="K1384" s="140"/>
      <c r="L1384" s="32"/>
      <c r="M1384" s="141" t="s">
        <v>1</v>
      </c>
      <c r="N1384" s="142" t="s">
        <v>38</v>
      </c>
      <c r="P1384" s="143">
        <f>O1384*H1384</f>
        <v>0</v>
      </c>
      <c r="Q1384" s="143">
        <v>0</v>
      </c>
      <c r="R1384" s="143">
        <f>Q1384*H1384</f>
        <v>0</v>
      </c>
      <c r="S1384" s="143">
        <v>0</v>
      </c>
      <c r="T1384" s="144">
        <f>S1384*H1384</f>
        <v>0</v>
      </c>
      <c r="AR1384" s="145" t="s">
        <v>90</v>
      </c>
      <c r="AT1384" s="145" t="s">
        <v>158</v>
      </c>
      <c r="AU1384" s="145" t="s">
        <v>87</v>
      </c>
      <c r="AY1384" s="17" t="s">
        <v>155</v>
      </c>
      <c r="BE1384" s="146">
        <f>IF(N1384="základní",J1384,0)</f>
        <v>0</v>
      </c>
      <c r="BF1384" s="146">
        <f>IF(N1384="snížená",J1384,0)</f>
        <v>0</v>
      </c>
      <c r="BG1384" s="146">
        <f>IF(N1384="zákl. přenesená",J1384,0)</f>
        <v>0</v>
      </c>
      <c r="BH1384" s="146">
        <f>IF(N1384="sníž. přenesená",J1384,0)</f>
        <v>0</v>
      </c>
      <c r="BI1384" s="146">
        <f>IF(N1384="nulová",J1384,0)</f>
        <v>0</v>
      </c>
      <c r="BJ1384" s="17" t="s">
        <v>80</v>
      </c>
      <c r="BK1384" s="146">
        <f>ROUND(I1384*H1384,2)</f>
        <v>0</v>
      </c>
      <c r="BL1384" s="17" t="s">
        <v>90</v>
      </c>
      <c r="BM1384" s="145" t="s">
        <v>1237</v>
      </c>
    </row>
    <row r="1385" spans="2:65" s="13" customFormat="1" ht="10.199999999999999">
      <c r="B1385" s="154"/>
      <c r="D1385" s="148" t="s">
        <v>162</v>
      </c>
      <c r="E1385" s="155" t="s">
        <v>1</v>
      </c>
      <c r="F1385" s="156" t="s">
        <v>80</v>
      </c>
      <c r="H1385" s="157">
        <v>1</v>
      </c>
      <c r="I1385" s="158"/>
      <c r="L1385" s="154"/>
      <c r="M1385" s="159"/>
      <c r="T1385" s="160"/>
      <c r="AT1385" s="155" t="s">
        <v>162</v>
      </c>
      <c r="AU1385" s="155" t="s">
        <v>87</v>
      </c>
      <c r="AV1385" s="13" t="s">
        <v>82</v>
      </c>
      <c r="AW1385" s="13" t="s">
        <v>30</v>
      </c>
      <c r="AX1385" s="13" t="s">
        <v>73</v>
      </c>
      <c r="AY1385" s="155" t="s">
        <v>155</v>
      </c>
    </row>
    <row r="1386" spans="2:65" s="14" customFormat="1" ht="10.199999999999999">
      <c r="B1386" s="161"/>
      <c r="D1386" s="148" t="s">
        <v>162</v>
      </c>
      <c r="E1386" s="162" t="s">
        <v>1</v>
      </c>
      <c r="F1386" s="163" t="s">
        <v>165</v>
      </c>
      <c r="H1386" s="164">
        <v>1</v>
      </c>
      <c r="I1386" s="165"/>
      <c r="L1386" s="161"/>
      <c r="M1386" s="166"/>
      <c r="T1386" s="167"/>
      <c r="AT1386" s="162" t="s">
        <v>162</v>
      </c>
      <c r="AU1386" s="162" t="s">
        <v>87</v>
      </c>
      <c r="AV1386" s="14" t="s">
        <v>90</v>
      </c>
      <c r="AW1386" s="14" t="s">
        <v>30</v>
      </c>
      <c r="AX1386" s="14" t="s">
        <v>80</v>
      </c>
      <c r="AY1386" s="162" t="s">
        <v>155</v>
      </c>
    </row>
    <row r="1387" spans="2:65" s="1" customFormat="1" ht="37.799999999999997" customHeight="1">
      <c r="B1387" s="32"/>
      <c r="C1387" s="133" t="s">
        <v>672</v>
      </c>
      <c r="D1387" s="133" t="s">
        <v>158</v>
      </c>
      <c r="E1387" s="134" t="s">
        <v>1238</v>
      </c>
      <c r="F1387" s="135" t="s">
        <v>1239</v>
      </c>
      <c r="G1387" s="136" t="s">
        <v>213</v>
      </c>
      <c r="H1387" s="137">
        <v>15.49</v>
      </c>
      <c r="I1387" s="138"/>
      <c r="J1387" s="139">
        <f>ROUND(I1387*H1387,2)</f>
        <v>0</v>
      </c>
      <c r="K1387" s="140"/>
      <c r="L1387" s="32"/>
      <c r="M1387" s="141" t="s">
        <v>1</v>
      </c>
      <c r="N1387" s="142" t="s">
        <v>38</v>
      </c>
      <c r="P1387" s="143">
        <f>O1387*H1387</f>
        <v>0</v>
      </c>
      <c r="Q1387" s="143">
        <v>0</v>
      </c>
      <c r="R1387" s="143">
        <f>Q1387*H1387</f>
        <v>0</v>
      </c>
      <c r="S1387" s="143">
        <v>0</v>
      </c>
      <c r="T1387" s="144">
        <f>S1387*H1387</f>
        <v>0</v>
      </c>
      <c r="AR1387" s="145" t="s">
        <v>90</v>
      </c>
      <c r="AT1387" s="145" t="s">
        <v>158</v>
      </c>
      <c r="AU1387" s="145" t="s">
        <v>87</v>
      </c>
      <c r="AY1387" s="17" t="s">
        <v>155</v>
      </c>
      <c r="BE1387" s="146">
        <f>IF(N1387="základní",J1387,0)</f>
        <v>0</v>
      </c>
      <c r="BF1387" s="146">
        <f>IF(N1387="snížená",J1387,0)</f>
        <v>0</v>
      </c>
      <c r="BG1387" s="146">
        <f>IF(N1387="zákl. přenesená",J1387,0)</f>
        <v>0</v>
      </c>
      <c r="BH1387" s="146">
        <f>IF(N1387="sníž. přenesená",J1387,0)</f>
        <v>0</v>
      </c>
      <c r="BI1387" s="146">
        <f>IF(N1387="nulová",J1387,0)</f>
        <v>0</v>
      </c>
      <c r="BJ1387" s="17" t="s">
        <v>80</v>
      </c>
      <c r="BK1387" s="146">
        <f>ROUND(I1387*H1387,2)</f>
        <v>0</v>
      </c>
      <c r="BL1387" s="17" t="s">
        <v>90</v>
      </c>
      <c r="BM1387" s="145" t="s">
        <v>1240</v>
      </c>
    </row>
    <row r="1388" spans="2:65" s="12" customFormat="1" ht="10.199999999999999">
      <c r="B1388" s="147"/>
      <c r="D1388" s="148" t="s">
        <v>162</v>
      </c>
      <c r="E1388" s="149" t="s">
        <v>1</v>
      </c>
      <c r="F1388" s="150" t="s">
        <v>1241</v>
      </c>
      <c r="H1388" s="149" t="s">
        <v>1</v>
      </c>
      <c r="I1388" s="151"/>
      <c r="L1388" s="147"/>
      <c r="M1388" s="152"/>
      <c r="T1388" s="153"/>
      <c r="AT1388" s="149" t="s">
        <v>162</v>
      </c>
      <c r="AU1388" s="149" t="s">
        <v>87</v>
      </c>
      <c r="AV1388" s="12" t="s">
        <v>80</v>
      </c>
      <c r="AW1388" s="12" t="s">
        <v>30</v>
      </c>
      <c r="AX1388" s="12" t="s">
        <v>73</v>
      </c>
      <c r="AY1388" s="149" t="s">
        <v>155</v>
      </c>
    </row>
    <row r="1389" spans="2:65" s="13" customFormat="1" ht="10.199999999999999">
      <c r="B1389" s="154"/>
      <c r="D1389" s="148" t="s">
        <v>162</v>
      </c>
      <c r="E1389" s="155" t="s">
        <v>1</v>
      </c>
      <c r="F1389" s="156" t="s">
        <v>1242</v>
      </c>
      <c r="H1389" s="157">
        <v>15.49</v>
      </c>
      <c r="I1389" s="158"/>
      <c r="L1389" s="154"/>
      <c r="M1389" s="159"/>
      <c r="T1389" s="160"/>
      <c r="AT1389" s="155" t="s">
        <v>162</v>
      </c>
      <c r="AU1389" s="155" t="s">
        <v>87</v>
      </c>
      <c r="AV1389" s="13" t="s">
        <v>82</v>
      </c>
      <c r="AW1389" s="13" t="s">
        <v>30</v>
      </c>
      <c r="AX1389" s="13" t="s">
        <v>73</v>
      </c>
      <c r="AY1389" s="155" t="s">
        <v>155</v>
      </c>
    </row>
    <row r="1390" spans="2:65" s="14" customFormat="1" ht="10.199999999999999">
      <c r="B1390" s="161"/>
      <c r="D1390" s="148" t="s">
        <v>162</v>
      </c>
      <c r="E1390" s="162" t="s">
        <v>1</v>
      </c>
      <c r="F1390" s="163" t="s">
        <v>165</v>
      </c>
      <c r="H1390" s="164">
        <v>15.49</v>
      </c>
      <c r="I1390" s="165"/>
      <c r="L1390" s="161"/>
      <c r="M1390" s="166"/>
      <c r="T1390" s="167"/>
      <c r="AT1390" s="162" t="s">
        <v>162</v>
      </c>
      <c r="AU1390" s="162" t="s">
        <v>87</v>
      </c>
      <c r="AV1390" s="14" t="s">
        <v>90</v>
      </c>
      <c r="AW1390" s="14" t="s">
        <v>30</v>
      </c>
      <c r="AX1390" s="14" t="s">
        <v>80</v>
      </c>
      <c r="AY1390" s="162" t="s">
        <v>155</v>
      </c>
    </row>
    <row r="1391" spans="2:65" s="1" customFormat="1" ht="37.799999999999997" customHeight="1">
      <c r="B1391" s="32"/>
      <c r="C1391" s="133" t="s">
        <v>1243</v>
      </c>
      <c r="D1391" s="133" t="s">
        <v>158</v>
      </c>
      <c r="E1391" s="134" t="s">
        <v>1244</v>
      </c>
      <c r="F1391" s="135" t="s">
        <v>1245</v>
      </c>
      <c r="G1391" s="136" t="s">
        <v>213</v>
      </c>
      <c r="H1391" s="137">
        <v>276.74</v>
      </c>
      <c r="I1391" s="138"/>
      <c r="J1391" s="139">
        <f>ROUND(I1391*H1391,2)</f>
        <v>0</v>
      </c>
      <c r="K1391" s="140"/>
      <c r="L1391" s="32"/>
      <c r="M1391" s="141" t="s">
        <v>1</v>
      </c>
      <c r="N1391" s="142" t="s">
        <v>38</v>
      </c>
      <c r="P1391" s="143">
        <f>O1391*H1391</f>
        <v>0</v>
      </c>
      <c r="Q1391" s="143">
        <v>0</v>
      </c>
      <c r="R1391" s="143">
        <f>Q1391*H1391</f>
        <v>0</v>
      </c>
      <c r="S1391" s="143">
        <v>0</v>
      </c>
      <c r="T1391" s="144">
        <f>S1391*H1391</f>
        <v>0</v>
      </c>
      <c r="AR1391" s="145" t="s">
        <v>90</v>
      </c>
      <c r="AT1391" s="145" t="s">
        <v>158</v>
      </c>
      <c r="AU1391" s="145" t="s">
        <v>87</v>
      </c>
      <c r="AY1391" s="17" t="s">
        <v>155</v>
      </c>
      <c r="BE1391" s="146">
        <f>IF(N1391="základní",J1391,0)</f>
        <v>0</v>
      </c>
      <c r="BF1391" s="146">
        <f>IF(N1391="snížená",J1391,0)</f>
        <v>0</v>
      </c>
      <c r="BG1391" s="146">
        <f>IF(N1391="zákl. přenesená",J1391,0)</f>
        <v>0</v>
      </c>
      <c r="BH1391" s="146">
        <f>IF(N1391="sníž. přenesená",J1391,0)</f>
        <v>0</v>
      </c>
      <c r="BI1391" s="146">
        <f>IF(N1391="nulová",J1391,0)</f>
        <v>0</v>
      </c>
      <c r="BJ1391" s="17" t="s">
        <v>80</v>
      </c>
      <c r="BK1391" s="146">
        <f>ROUND(I1391*H1391,2)</f>
        <v>0</v>
      </c>
      <c r="BL1391" s="17" t="s">
        <v>90</v>
      </c>
      <c r="BM1391" s="145" t="s">
        <v>1246</v>
      </c>
    </row>
    <row r="1392" spans="2:65" s="12" customFormat="1" ht="10.199999999999999">
      <c r="B1392" s="147"/>
      <c r="D1392" s="148" t="s">
        <v>162</v>
      </c>
      <c r="E1392" s="149" t="s">
        <v>1</v>
      </c>
      <c r="F1392" s="150" t="s">
        <v>1247</v>
      </c>
      <c r="H1392" s="149" t="s">
        <v>1</v>
      </c>
      <c r="I1392" s="151"/>
      <c r="L1392" s="147"/>
      <c r="M1392" s="152"/>
      <c r="T1392" s="153"/>
      <c r="AT1392" s="149" t="s">
        <v>162</v>
      </c>
      <c r="AU1392" s="149" t="s">
        <v>87</v>
      </c>
      <c r="AV1392" s="12" t="s">
        <v>80</v>
      </c>
      <c r="AW1392" s="12" t="s">
        <v>30</v>
      </c>
      <c r="AX1392" s="12" t="s">
        <v>73</v>
      </c>
      <c r="AY1392" s="149" t="s">
        <v>155</v>
      </c>
    </row>
    <row r="1393" spans="2:65" s="13" customFormat="1" ht="10.199999999999999">
      <c r="B1393" s="154"/>
      <c r="D1393" s="148" t="s">
        <v>162</v>
      </c>
      <c r="E1393" s="155" t="s">
        <v>1</v>
      </c>
      <c r="F1393" s="156" t="s">
        <v>1248</v>
      </c>
      <c r="H1393" s="157">
        <v>35.26</v>
      </c>
      <c r="I1393" s="158"/>
      <c r="L1393" s="154"/>
      <c r="M1393" s="159"/>
      <c r="T1393" s="160"/>
      <c r="AT1393" s="155" t="s">
        <v>162</v>
      </c>
      <c r="AU1393" s="155" t="s">
        <v>87</v>
      </c>
      <c r="AV1393" s="13" t="s">
        <v>82</v>
      </c>
      <c r="AW1393" s="13" t="s">
        <v>30</v>
      </c>
      <c r="AX1393" s="13" t="s">
        <v>73</v>
      </c>
      <c r="AY1393" s="155" t="s">
        <v>155</v>
      </c>
    </row>
    <row r="1394" spans="2:65" s="13" customFormat="1" ht="20.399999999999999">
      <c r="B1394" s="154"/>
      <c r="D1394" s="148" t="s">
        <v>162</v>
      </c>
      <c r="E1394" s="155" t="s">
        <v>1</v>
      </c>
      <c r="F1394" s="156" t="s">
        <v>1249</v>
      </c>
      <c r="H1394" s="157">
        <v>241.48</v>
      </c>
      <c r="I1394" s="158"/>
      <c r="L1394" s="154"/>
      <c r="M1394" s="159"/>
      <c r="T1394" s="160"/>
      <c r="AT1394" s="155" t="s">
        <v>162</v>
      </c>
      <c r="AU1394" s="155" t="s">
        <v>87</v>
      </c>
      <c r="AV1394" s="13" t="s">
        <v>82</v>
      </c>
      <c r="AW1394" s="13" t="s">
        <v>30</v>
      </c>
      <c r="AX1394" s="13" t="s">
        <v>73</v>
      </c>
      <c r="AY1394" s="155" t="s">
        <v>155</v>
      </c>
    </row>
    <row r="1395" spans="2:65" s="14" customFormat="1" ht="10.199999999999999">
      <c r="B1395" s="161"/>
      <c r="D1395" s="148" t="s">
        <v>162</v>
      </c>
      <c r="E1395" s="162" t="s">
        <v>1</v>
      </c>
      <c r="F1395" s="163" t="s">
        <v>165</v>
      </c>
      <c r="H1395" s="164">
        <v>276.74</v>
      </c>
      <c r="I1395" s="165"/>
      <c r="L1395" s="161"/>
      <c r="M1395" s="166"/>
      <c r="T1395" s="167"/>
      <c r="AT1395" s="162" t="s">
        <v>162</v>
      </c>
      <c r="AU1395" s="162" t="s">
        <v>87</v>
      </c>
      <c r="AV1395" s="14" t="s">
        <v>90</v>
      </c>
      <c r="AW1395" s="14" t="s">
        <v>30</v>
      </c>
      <c r="AX1395" s="14" t="s">
        <v>80</v>
      </c>
      <c r="AY1395" s="162" t="s">
        <v>155</v>
      </c>
    </row>
    <row r="1396" spans="2:65" s="1" customFormat="1" ht="24.15" customHeight="1">
      <c r="B1396" s="32"/>
      <c r="C1396" s="133" t="s">
        <v>679</v>
      </c>
      <c r="D1396" s="133" t="s">
        <v>158</v>
      </c>
      <c r="E1396" s="134" t="s">
        <v>1250</v>
      </c>
      <c r="F1396" s="135" t="s">
        <v>1251</v>
      </c>
      <c r="G1396" s="136" t="s">
        <v>161</v>
      </c>
      <c r="H1396" s="137">
        <v>45.295999999999999</v>
      </c>
      <c r="I1396" s="138"/>
      <c r="J1396" s="139">
        <f>ROUND(I1396*H1396,2)</f>
        <v>0</v>
      </c>
      <c r="K1396" s="140"/>
      <c r="L1396" s="32"/>
      <c r="M1396" s="141" t="s">
        <v>1</v>
      </c>
      <c r="N1396" s="142" t="s">
        <v>38</v>
      </c>
      <c r="P1396" s="143">
        <f>O1396*H1396</f>
        <v>0</v>
      </c>
      <c r="Q1396" s="143">
        <v>0</v>
      </c>
      <c r="R1396" s="143">
        <f>Q1396*H1396</f>
        <v>0</v>
      </c>
      <c r="S1396" s="143">
        <v>0</v>
      </c>
      <c r="T1396" s="144">
        <f>S1396*H1396</f>
        <v>0</v>
      </c>
      <c r="AR1396" s="145" t="s">
        <v>90</v>
      </c>
      <c r="AT1396" s="145" t="s">
        <v>158</v>
      </c>
      <c r="AU1396" s="145" t="s">
        <v>87</v>
      </c>
      <c r="AY1396" s="17" t="s">
        <v>155</v>
      </c>
      <c r="BE1396" s="146">
        <f>IF(N1396="základní",J1396,0)</f>
        <v>0</v>
      </c>
      <c r="BF1396" s="146">
        <f>IF(N1396="snížená",J1396,0)</f>
        <v>0</v>
      </c>
      <c r="BG1396" s="146">
        <f>IF(N1396="zákl. přenesená",J1396,0)</f>
        <v>0</v>
      </c>
      <c r="BH1396" s="146">
        <f>IF(N1396="sníž. přenesená",J1396,0)</f>
        <v>0</v>
      </c>
      <c r="BI1396" s="146">
        <f>IF(N1396="nulová",J1396,0)</f>
        <v>0</v>
      </c>
      <c r="BJ1396" s="17" t="s">
        <v>80</v>
      </c>
      <c r="BK1396" s="146">
        <f>ROUND(I1396*H1396,2)</f>
        <v>0</v>
      </c>
      <c r="BL1396" s="17" t="s">
        <v>90</v>
      </c>
      <c r="BM1396" s="145" t="s">
        <v>1252</v>
      </c>
    </row>
    <row r="1397" spans="2:65" s="12" customFormat="1" ht="10.199999999999999">
      <c r="B1397" s="147"/>
      <c r="D1397" s="148" t="s">
        <v>162</v>
      </c>
      <c r="E1397" s="149" t="s">
        <v>1</v>
      </c>
      <c r="F1397" s="150" t="s">
        <v>1253</v>
      </c>
      <c r="H1397" s="149" t="s">
        <v>1</v>
      </c>
      <c r="I1397" s="151"/>
      <c r="L1397" s="147"/>
      <c r="M1397" s="152"/>
      <c r="T1397" s="153"/>
      <c r="AT1397" s="149" t="s">
        <v>162</v>
      </c>
      <c r="AU1397" s="149" t="s">
        <v>87</v>
      </c>
      <c r="AV1397" s="12" t="s">
        <v>80</v>
      </c>
      <c r="AW1397" s="12" t="s">
        <v>30</v>
      </c>
      <c r="AX1397" s="12" t="s">
        <v>73</v>
      </c>
      <c r="AY1397" s="149" t="s">
        <v>155</v>
      </c>
    </row>
    <row r="1398" spans="2:65" s="13" customFormat="1" ht="20.399999999999999">
      <c r="B1398" s="154"/>
      <c r="D1398" s="148" t="s">
        <v>162</v>
      </c>
      <c r="E1398" s="155" t="s">
        <v>1</v>
      </c>
      <c r="F1398" s="156" t="s">
        <v>1254</v>
      </c>
      <c r="H1398" s="157">
        <v>45.295999999999999</v>
      </c>
      <c r="I1398" s="158"/>
      <c r="L1398" s="154"/>
      <c r="M1398" s="159"/>
      <c r="T1398" s="160"/>
      <c r="AT1398" s="155" t="s">
        <v>162</v>
      </c>
      <c r="AU1398" s="155" t="s">
        <v>87</v>
      </c>
      <c r="AV1398" s="13" t="s">
        <v>82</v>
      </c>
      <c r="AW1398" s="13" t="s">
        <v>30</v>
      </c>
      <c r="AX1398" s="13" t="s">
        <v>73</v>
      </c>
      <c r="AY1398" s="155" t="s">
        <v>155</v>
      </c>
    </row>
    <row r="1399" spans="2:65" s="14" customFormat="1" ht="10.199999999999999">
      <c r="B1399" s="161"/>
      <c r="D1399" s="148" t="s">
        <v>162</v>
      </c>
      <c r="E1399" s="162" t="s">
        <v>1</v>
      </c>
      <c r="F1399" s="163" t="s">
        <v>165</v>
      </c>
      <c r="H1399" s="164">
        <v>45.295999999999999</v>
      </c>
      <c r="I1399" s="165"/>
      <c r="L1399" s="161"/>
      <c r="M1399" s="166"/>
      <c r="T1399" s="167"/>
      <c r="AT1399" s="162" t="s">
        <v>162</v>
      </c>
      <c r="AU1399" s="162" t="s">
        <v>87</v>
      </c>
      <c r="AV1399" s="14" t="s">
        <v>90</v>
      </c>
      <c r="AW1399" s="14" t="s">
        <v>30</v>
      </c>
      <c r="AX1399" s="14" t="s">
        <v>80</v>
      </c>
      <c r="AY1399" s="162" t="s">
        <v>155</v>
      </c>
    </row>
    <row r="1400" spans="2:65" s="1" customFormat="1" ht="24.15" customHeight="1">
      <c r="B1400" s="32"/>
      <c r="C1400" s="133" t="s">
        <v>1255</v>
      </c>
      <c r="D1400" s="133" t="s">
        <v>158</v>
      </c>
      <c r="E1400" s="134" t="s">
        <v>1256</v>
      </c>
      <c r="F1400" s="135" t="s">
        <v>1257</v>
      </c>
      <c r="G1400" s="136" t="s">
        <v>161</v>
      </c>
      <c r="H1400" s="137">
        <v>3.1720000000000002</v>
      </c>
      <c r="I1400" s="138"/>
      <c r="J1400" s="139">
        <f>ROUND(I1400*H1400,2)</f>
        <v>0</v>
      </c>
      <c r="K1400" s="140"/>
      <c r="L1400" s="32"/>
      <c r="M1400" s="141" t="s">
        <v>1</v>
      </c>
      <c r="N1400" s="142" t="s">
        <v>38</v>
      </c>
      <c r="P1400" s="143">
        <f>O1400*H1400</f>
        <v>0</v>
      </c>
      <c r="Q1400" s="143">
        <v>0</v>
      </c>
      <c r="R1400" s="143">
        <f>Q1400*H1400</f>
        <v>0</v>
      </c>
      <c r="S1400" s="143">
        <v>0</v>
      </c>
      <c r="T1400" s="144">
        <f>S1400*H1400</f>
        <v>0</v>
      </c>
      <c r="AR1400" s="145" t="s">
        <v>90</v>
      </c>
      <c r="AT1400" s="145" t="s">
        <v>158</v>
      </c>
      <c r="AU1400" s="145" t="s">
        <v>87</v>
      </c>
      <c r="AY1400" s="17" t="s">
        <v>155</v>
      </c>
      <c r="BE1400" s="146">
        <f>IF(N1400="základní",J1400,0)</f>
        <v>0</v>
      </c>
      <c r="BF1400" s="146">
        <f>IF(N1400="snížená",J1400,0)</f>
        <v>0</v>
      </c>
      <c r="BG1400" s="146">
        <f>IF(N1400="zákl. přenesená",J1400,0)</f>
        <v>0</v>
      </c>
      <c r="BH1400" s="146">
        <f>IF(N1400="sníž. přenesená",J1400,0)</f>
        <v>0</v>
      </c>
      <c r="BI1400" s="146">
        <f>IF(N1400="nulová",J1400,0)</f>
        <v>0</v>
      </c>
      <c r="BJ1400" s="17" t="s">
        <v>80</v>
      </c>
      <c r="BK1400" s="146">
        <f>ROUND(I1400*H1400,2)</f>
        <v>0</v>
      </c>
      <c r="BL1400" s="17" t="s">
        <v>90</v>
      </c>
      <c r="BM1400" s="145" t="s">
        <v>1258</v>
      </c>
    </row>
    <row r="1401" spans="2:65" s="13" customFormat="1" ht="10.199999999999999">
      <c r="B1401" s="154"/>
      <c r="D1401" s="148" t="s">
        <v>162</v>
      </c>
      <c r="E1401" s="155" t="s">
        <v>1</v>
      </c>
      <c r="F1401" s="156" t="s">
        <v>1259</v>
      </c>
      <c r="H1401" s="157">
        <v>3.1720000000000002</v>
      </c>
      <c r="I1401" s="158"/>
      <c r="L1401" s="154"/>
      <c r="M1401" s="159"/>
      <c r="T1401" s="160"/>
      <c r="AT1401" s="155" t="s">
        <v>162</v>
      </c>
      <c r="AU1401" s="155" t="s">
        <v>87</v>
      </c>
      <c r="AV1401" s="13" t="s">
        <v>82</v>
      </c>
      <c r="AW1401" s="13" t="s">
        <v>30</v>
      </c>
      <c r="AX1401" s="13" t="s">
        <v>73</v>
      </c>
      <c r="AY1401" s="155" t="s">
        <v>155</v>
      </c>
    </row>
    <row r="1402" spans="2:65" s="14" customFormat="1" ht="10.199999999999999">
      <c r="B1402" s="161"/>
      <c r="D1402" s="148" t="s">
        <v>162</v>
      </c>
      <c r="E1402" s="162" t="s">
        <v>1</v>
      </c>
      <c r="F1402" s="163" t="s">
        <v>165</v>
      </c>
      <c r="H1402" s="164">
        <v>3.1720000000000002</v>
      </c>
      <c r="I1402" s="165"/>
      <c r="L1402" s="161"/>
      <c r="M1402" s="166"/>
      <c r="T1402" s="167"/>
      <c r="AT1402" s="162" t="s">
        <v>162</v>
      </c>
      <c r="AU1402" s="162" t="s">
        <v>87</v>
      </c>
      <c r="AV1402" s="14" t="s">
        <v>90</v>
      </c>
      <c r="AW1402" s="14" t="s">
        <v>30</v>
      </c>
      <c r="AX1402" s="14" t="s">
        <v>80</v>
      </c>
      <c r="AY1402" s="162" t="s">
        <v>155</v>
      </c>
    </row>
    <row r="1403" spans="2:65" s="1" customFormat="1" ht="37.799999999999997" customHeight="1">
      <c r="B1403" s="32"/>
      <c r="C1403" s="133" t="s">
        <v>688</v>
      </c>
      <c r="D1403" s="133" t="s">
        <v>158</v>
      </c>
      <c r="E1403" s="134" t="s">
        <v>1260</v>
      </c>
      <c r="F1403" s="135" t="s">
        <v>1261</v>
      </c>
      <c r="G1403" s="136" t="s">
        <v>213</v>
      </c>
      <c r="H1403" s="137">
        <v>31.72</v>
      </c>
      <c r="I1403" s="138"/>
      <c r="J1403" s="139">
        <f>ROUND(I1403*H1403,2)</f>
        <v>0</v>
      </c>
      <c r="K1403" s="140"/>
      <c r="L1403" s="32"/>
      <c r="M1403" s="141" t="s">
        <v>1</v>
      </c>
      <c r="N1403" s="142" t="s">
        <v>38</v>
      </c>
      <c r="P1403" s="143">
        <f>O1403*H1403</f>
        <v>0</v>
      </c>
      <c r="Q1403" s="143">
        <v>0</v>
      </c>
      <c r="R1403" s="143">
        <f>Q1403*H1403</f>
        <v>0</v>
      </c>
      <c r="S1403" s="143">
        <v>0</v>
      </c>
      <c r="T1403" s="144">
        <f>S1403*H1403</f>
        <v>0</v>
      </c>
      <c r="AR1403" s="145" t="s">
        <v>90</v>
      </c>
      <c r="AT1403" s="145" t="s">
        <v>158</v>
      </c>
      <c r="AU1403" s="145" t="s">
        <v>87</v>
      </c>
      <c r="AY1403" s="17" t="s">
        <v>155</v>
      </c>
      <c r="BE1403" s="146">
        <f>IF(N1403="základní",J1403,0)</f>
        <v>0</v>
      </c>
      <c r="BF1403" s="146">
        <f>IF(N1403="snížená",J1403,0)</f>
        <v>0</v>
      </c>
      <c r="BG1403" s="146">
        <f>IF(N1403="zákl. přenesená",J1403,0)</f>
        <v>0</v>
      </c>
      <c r="BH1403" s="146">
        <f>IF(N1403="sníž. přenesená",J1403,0)</f>
        <v>0</v>
      </c>
      <c r="BI1403" s="146">
        <f>IF(N1403="nulová",J1403,0)</f>
        <v>0</v>
      </c>
      <c r="BJ1403" s="17" t="s">
        <v>80</v>
      </c>
      <c r="BK1403" s="146">
        <f>ROUND(I1403*H1403,2)</f>
        <v>0</v>
      </c>
      <c r="BL1403" s="17" t="s">
        <v>90</v>
      </c>
      <c r="BM1403" s="145" t="s">
        <v>1262</v>
      </c>
    </row>
    <row r="1404" spans="2:65" s="12" customFormat="1" ht="10.199999999999999">
      <c r="B1404" s="147"/>
      <c r="D1404" s="148" t="s">
        <v>162</v>
      </c>
      <c r="E1404" s="149" t="s">
        <v>1</v>
      </c>
      <c r="F1404" s="150" t="s">
        <v>1263</v>
      </c>
      <c r="H1404" s="149" t="s">
        <v>1</v>
      </c>
      <c r="I1404" s="151"/>
      <c r="L1404" s="147"/>
      <c r="M1404" s="152"/>
      <c r="T1404" s="153"/>
      <c r="AT1404" s="149" t="s">
        <v>162</v>
      </c>
      <c r="AU1404" s="149" t="s">
        <v>87</v>
      </c>
      <c r="AV1404" s="12" t="s">
        <v>80</v>
      </c>
      <c r="AW1404" s="12" t="s">
        <v>30</v>
      </c>
      <c r="AX1404" s="12" t="s">
        <v>73</v>
      </c>
      <c r="AY1404" s="149" t="s">
        <v>155</v>
      </c>
    </row>
    <row r="1405" spans="2:65" s="13" customFormat="1" ht="10.199999999999999">
      <c r="B1405" s="154"/>
      <c r="D1405" s="148" t="s">
        <v>162</v>
      </c>
      <c r="E1405" s="155" t="s">
        <v>1</v>
      </c>
      <c r="F1405" s="156" t="s">
        <v>1264</v>
      </c>
      <c r="H1405" s="157">
        <v>31.72</v>
      </c>
      <c r="I1405" s="158"/>
      <c r="L1405" s="154"/>
      <c r="M1405" s="159"/>
      <c r="T1405" s="160"/>
      <c r="AT1405" s="155" t="s">
        <v>162</v>
      </c>
      <c r="AU1405" s="155" t="s">
        <v>87</v>
      </c>
      <c r="AV1405" s="13" t="s">
        <v>82</v>
      </c>
      <c r="AW1405" s="13" t="s">
        <v>30</v>
      </c>
      <c r="AX1405" s="13" t="s">
        <v>73</v>
      </c>
      <c r="AY1405" s="155" t="s">
        <v>155</v>
      </c>
    </row>
    <row r="1406" spans="2:65" s="14" customFormat="1" ht="10.199999999999999">
      <c r="B1406" s="161"/>
      <c r="D1406" s="148" t="s">
        <v>162</v>
      </c>
      <c r="E1406" s="162" t="s">
        <v>1</v>
      </c>
      <c r="F1406" s="163" t="s">
        <v>165</v>
      </c>
      <c r="H1406" s="164">
        <v>31.72</v>
      </c>
      <c r="I1406" s="165"/>
      <c r="L1406" s="161"/>
      <c r="M1406" s="166"/>
      <c r="T1406" s="167"/>
      <c r="AT1406" s="162" t="s">
        <v>162</v>
      </c>
      <c r="AU1406" s="162" t="s">
        <v>87</v>
      </c>
      <c r="AV1406" s="14" t="s">
        <v>90</v>
      </c>
      <c r="AW1406" s="14" t="s">
        <v>30</v>
      </c>
      <c r="AX1406" s="14" t="s">
        <v>80</v>
      </c>
      <c r="AY1406" s="162" t="s">
        <v>155</v>
      </c>
    </row>
    <row r="1407" spans="2:65" s="1" customFormat="1" ht="33" customHeight="1">
      <c r="B1407" s="32"/>
      <c r="C1407" s="133" t="s">
        <v>1265</v>
      </c>
      <c r="D1407" s="133" t="s">
        <v>158</v>
      </c>
      <c r="E1407" s="134" t="s">
        <v>1266</v>
      </c>
      <c r="F1407" s="135" t="s">
        <v>1267</v>
      </c>
      <c r="G1407" s="136" t="s">
        <v>161</v>
      </c>
      <c r="H1407" s="137">
        <v>18.117999999999999</v>
      </c>
      <c r="I1407" s="138"/>
      <c r="J1407" s="139">
        <f>ROUND(I1407*H1407,2)</f>
        <v>0</v>
      </c>
      <c r="K1407" s="140"/>
      <c r="L1407" s="32"/>
      <c r="M1407" s="141" t="s">
        <v>1</v>
      </c>
      <c r="N1407" s="142" t="s">
        <v>38</v>
      </c>
      <c r="P1407" s="143">
        <f>O1407*H1407</f>
        <v>0</v>
      </c>
      <c r="Q1407" s="143">
        <v>0</v>
      </c>
      <c r="R1407" s="143">
        <f>Q1407*H1407</f>
        <v>0</v>
      </c>
      <c r="S1407" s="143">
        <v>0</v>
      </c>
      <c r="T1407" s="144">
        <f>S1407*H1407</f>
        <v>0</v>
      </c>
      <c r="AR1407" s="145" t="s">
        <v>90</v>
      </c>
      <c r="AT1407" s="145" t="s">
        <v>158</v>
      </c>
      <c r="AU1407" s="145" t="s">
        <v>87</v>
      </c>
      <c r="AY1407" s="17" t="s">
        <v>155</v>
      </c>
      <c r="BE1407" s="146">
        <f>IF(N1407="základní",J1407,0)</f>
        <v>0</v>
      </c>
      <c r="BF1407" s="146">
        <f>IF(N1407="snížená",J1407,0)</f>
        <v>0</v>
      </c>
      <c r="BG1407" s="146">
        <f>IF(N1407="zákl. přenesená",J1407,0)</f>
        <v>0</v>
      </c>
      <c r="BH1407" s="146">
        <f>IF(N1407="sníž. přenesená",J1407,0)</f>
        <v>0</v>
      </c>
      <c r="BI1407" s="146">
        <f>IF(N1407="nulová",J1407,0)</f>
        <v>0</v>
      </c>
      <c r="BJ1407" s="17" t="s">
        <v>80</v>
      </c>
      <c r="BK1407" s="146">
        <f>ROUND(I1407*H1407,2)</f>
        <v>0</v>
      </c>
      <c r="BL1407" s="17" t="s">
        <v>90</v>
      </c>
      <c r="BM1407" s="145" t="s">
        <v>1268</v>
      </c>
    </row>
    <row r="1408" spans="2:65" s="12" customFormat="1" ht="10.199999999999999">
      <c r="B1408" s="147"/>
      <c r="D1408" s="148" t="s">
        <v>162</v>
      </c>
      <c r="E1408" s="149" t="s">
        <v>1</v>
      </c>
      <c r="F1408" s="150" t="s">
        <v>1269</v>
      </c>
      <c r="H1408" s="149" t="s">
        <v>1</v>
      </c>
      <c r="I1408" s="151"/>
      <c r="L1408" s="147"/>
      <c r="M1408" s="152"/>
      <c r="T1408" s="153"/>
      <c r="AT1408" s="149" t="s">
        <v>162</v>
      </c>
      <c r="AU1408" s="149" t="s">
        <v>87</v>
      </c>
      <c r="AV1408" s="12" t="s">
        <v>80</v>
      </c>
      <c r="AW1408" s="12" t="s">
        <v>30</v>
      </c>
      <c r="AX1408" s="12" t="s">
        <v>73</v>
      </c>
      <c r="AY1408" s="149" t="s">
        <v>155</v>
      </c>
    </row>
    <row r="1409" spans="2:65" s="13" customFormat="1" ht="20.399999999999999">
      <c r="B1409" s="154"/>
      <c r="D1409" s="148" t="s">
        <v>162</v>
      </c>
      <c r="E1409" s="155" t="s">
        <v>1</v>
      </c>
      <c r="F1409" s="156" t="s">
        <v>1270</v>
      </c>
      <c r="H1409" s="157">
        <v>18.117999999999999</v>
      </c>
      <c r="I1409" s="158"/>
      <c r="L1409" s="154"/>
      <c r="M1409" s="159"/>
      <c r="T1409" s="160"/>
      <c r="AT1409" s="155" t="s">
        <v>162</v>
      </c>
      <c r="AU1409" s="155" t="s">
        <v>87</v>
      </c>
      <c r="AV1409" s="13" t="s">
        <v>82</v>
      </c>
      <c r="AW1409" s="13" t="s">
        <v>30</v>
      </c>
      <c r="AX1409" s="13" t="s">
        <v>73</v>
      </c>
      <c r="AY1409" s="155" t="s">
        <v>155</v>
      </c>
    </row>
    <row r="1410" spans="2:65" s="14" customFormat="1" ht="10.199999999999999">
      <c r="B1410" s="161"/>
      <c r="D1410" s="148" t="s">
        <v>162</v>
      </c>
      <c r="E1410" s="162" t="s">
        <v>1</v>
      </c>
      <c r="F1410" s="163" t="s">
        <v>165</v>
      </c>
      <c r="H1410" s="164">
        <v>18.117999999999999</v>
      </c>
      <c r="I1410" s="165"/>
      <c r="L1410" s="161"/>
      <c r="M1410" s="166"/>
      <c r="T1410" s="167"/>
      <c r="AT1410" s="162" t="s">
        <v>162</v>
      </c>
      <c r="AU1410" s="162" t="s">
        <v>87</v>
      </c>
      <c r="AV1410" s="14" t="s">
        <v>90</v>
      </c>
      <c r="AW1410" s="14" t="s">
        <v>30</v>
      </c>
      <c r="AX1410" s="14" t="s">
        <v>80</v>
      </c>
      <c r="AY1410" s="162" t="s">
        <v>155</v>
      </c>
    </row>
    <row r="1411" spans="2:65" s="1" customFormat="1" ht="44.25" customHeight="1">
      <c r="B1411" s="32"/>
      <c r="C1411" s="133" t="s">
        <v>692</v>
      </c>
      <c r="D1411" s="133" t="s">
        <v>158</v>
      </c>
      <c r="E1411" s="134" t="s">
        <v>1271</v>
      </c>
      <c r="F1411" s="135" t="s">
        <v>1272</v>
      </c>
      <c r="G1411" s="136" t="s">
        <v>213</v>
      </c>
      <c r="H1411" s="137">
        <v>28.073</v>
      </c>
      <c r="I1411" s="138"/>
      <c r="J1411" s="139">
        <f>ROUND(I1411*H1411,2)</f>
        <v>0</v>
      </c>
      <c r="K1411" s="140"/>
      <c r="L1411" s="32"/>
      <c r="M1411" s="141" t="s">
        <v>1</v>
      </c>
      <c r="N1411" s="142" t="s">
        <v>38</v>
      </c>
      <c r="P1411" s="143">
        <f>O1411*H1411</f>
        <v>0</v>
      </c>
      <c r="Q1411" s="143">
        <v>0</v>
      </c>
      <c r="R1411" s="143">
        <f>Q1411*H1411</f>
        <v>0</v>
      </c>
      <c r="S1411" s="143">
        <v>0</v>
      </c>
      <c r="T1411" s="144">
        <f>S1411*H1411</f>
        <v>0</v>
      </c>
      <c r="AR1411" s="145" t="s">
        <v>90</v>
      </c>
      <c r="AT1411" s="145" t="s">
        <v>158</v>
      </c>
      <c r="AU1411" s="145" t="s">
        <v>87</v>
      </c>
      <c r="AY1411" s="17" t="s">
        <v>155</v>
      </c>
      <c r="BE1411" s="146">
        <f>IF(N1411="základní",J1411,0)</f>
        <v>0</v>
      </c>
      <c r="BF1411" s="146">
        <f>IF(N1411="snížená",J1411,0)</f>
        <v>0</v>
      </c>
      <c r="BG1411" s="146">
        <f>IF(N1411="zákl. přenesená",J1411,0)</f>
        <v>0</v>
      </c>
      <c r="BH1411" s="146">
        <f>IF(N1411="sníž. přenesená",J1411,0)</f>
        <v>0</v>
      </c>
      <c r="BI1411" s="146">
        <f>IF(N1411="nulová",J1411,0)</f>
        <v>0</v>
      </c>
      <c r="BJ1411" s="17" t="s">
        <v>80</v>
      </c>
      <c r="BK1411" s="146">
        <f>ROUND(I1411*H1411,2)</f>
        <v>0</v>
      </c>
      <c r="BL1411" s="17" t="s">
        <v>90</v>
      </c>
      <c r="BM1411" s="145" t="s">
        <v>1273</v>
      </c>
    </row>
    <row r="1412" spans="2:65" s="13" customFormat="1" ht="10.199999999999999">
      <c r="B1412" s="154"/>
      <c r="D1412" s="148" t="s">
        <v>162</v>
      </c>
      <c r="E1412" s="155" t="s">
        <v>1</v>
      </c>
      <c r="F1412" s="156" t="s">
        <v>1274</v>
      </c>
      <c r="H1412" s="157">
        <v>3.625</v>
      </c>
      <c r="I1412" s="158"/>
      <c r="L1412" s="154"/>
      <c r="M1412" s="159"/>
      <c r="T1412" s="160"/>
      <c r="AT1412" s="155" t="s">
        <v>162</v>
      </c>
      <c r="AU1412" s="155" t="s">
        <v>87</v>
      </c>
      <c r="AV1412" s="13" t="s">
        <v>82</v>
      </c>
      <c r="AW1412" s="13" t="s">
        <v>30</v>
      </c>
      <c r="AX1412" s="13" t="s">
        <v>73</v>
      </c>
      <c r="AY1412" s="155" t="s">
        <v>155</v>
      </c>
    </row>
    <row r="1413" spans="2:65" s="13" customFormat="1" ht="10.199999999999999">
      <c r="B1413" s="154"/>
      <c r="D1413" s="148" t="s">
        <v>162</v>
      </c>
      <c r="E1413" s="155" t="s">
        <v>1</v>
      </c>
      <c r="F1413" s="156" t="s">
        <v>1275</v>
      </c>
      <c r="H1413" s="157">
        <v>2.4</v>
      </c>
      <c r="I1413" s="158"/>
      <c r="L1413" s="154"/>
      <c r="M1413" s="159"/>
      <c r="T1413" s="160"/>
      <c r="AT1413" s="155" t="s">
        <v>162</v>
      </c>
      <c r="AU1413" s="155" t="s">
        <v>87</v>
      </c>
      <c r="AV1413" s="13" t="s">
        <v>82</v>
      </c>
      <c r="AW1413" s="13" t="s">
        <v>30</v>
      </c>
      <c r="AX1413" s="13" t="s">
        <v>73</v>
      </c>
      <c r="AY1413" s="155" t="s">
        <v>155</v>
      </c>
    </row>
    <row r="1414" spans="2:65" s="13" customFormat="1" ht="10.199999999999999">
      <c r="B1414" s="154"/>
      <c r="D1414" s="148" t="s">
        <v>162</v>
      </c>
      <c r="E1414" s="155" t="s">
        <v>1</v>
      </c>
      <c r="F1414" s="156" t="s">
        <v>1276</v>
      </c>
      <c r="H1414" s="157">
        <v>0.2</v>
      </c>
      <c r="I1414" s="158"/>
      <c r="L1414" s="154"/>
      <c r="M1414" s="159"/>
      <c r="T1414" s="160"/>
      <c r="AT1414" s="155" t="s">
        <v>162</v>
      </c>
      <c r="AU1414" s="155" t="s">
        <v>87</v>
      </c>
      <c r="AV1414" s="13" t="s">
        <v>82</v>
      </c>
      <c r="AW1414" s="13" t="s">
        <v>30</v>
      </c>
      <c r="AX1414" s="13" t="s">
        <v>73</v>
      </c>
      <c r="AY1414" s="155" t="s">
        <v>155</v>
      </c>
    </row>
    <row r="1415" spans="2:65" s="13" customFormat="1" ht="10.199999999999999">
      <c r="B1415" s="154"/>
      <c r="D1415" s="148" t="s">
        <v>162</v>
      </c>
      <c r="E1415" s="155" t="s">
        <v>1</v>
      </c>
      <c r="F1415" s="156" t="s">
        <v>1277</v>
      </c>
      <c r="H1415" s="157">
        <v>1.8129999999999999</v>
      </c>
      <c r="I1415" s="158"/>
      <c r="L1415" s="154"/>
      <c r="M1415" s="159"/>
      <c r="T1415" s="160"/>
      <c r="AT1415" s="155" t="s">
        <v>162</v>
      </c>
      <c r="AU1415" s="155" t="s">
        <v>87</v>
      </c>
      <c r="AV1415" s="13" t="s">
        <v>82</v>
      </c>
      <c r="AW1415" s="13" t="s">
        <v>30</v>
      </c>
      <c r="AX1415" s="13" t="s">
        <v>73</v>
      </c>
      <c r="AY1415" s="155" t="s">
        <v>155</v>
      </c>
    </row>
    <row r="1416" spans="2:65" s="13" customFormat="1" ht="10.199999999999999">
      <c r="B1416" s="154"/>
      <c r="D1416" s="148" t="s">
        <v>162</v>
      </c>
      <c r="E1416" s="155" t="s">
        <v>1</v>
      </c>
      <c r="F1416" s="156" t="s">
        <v>1278</v>
      </c>
      <c r="H1416" s="157">
        <v>3.625</v>
      </c>
      <c r="I1416" s="158"/>
      <c r="L1416" s="154"/>
      <c r="M1416" s="159"/>
      <c r="T1416" s="160"/>
      <c r="AT1416" s="155" t="s">
        <v>162</v>
      </c>
      <c r="AU1416" s="155" t="s">
        <v>87</v>
      </c>
      <c r="AV1416" s="13" t="s">
        <v>82</v>
      </c>
      <c r="AW1416" s="13" t="s">
        <v>30</v>
      </c>
      <c r="AX1416" s="13" t="s">
        <v>73</v>
      </c>
      <c r="AY1416" s="155" t="s">
        <v>155</v>
      </c>
    </row>
    <row r="1417" spans="2:65" s="13" customFormat="1" ht="10.199999999999999">
      <c r="B1417" s="154"/>
      <c r="D1417" s="148" t="s">
        <v>162</v>
      </c>
      <c r="E1417" s="155" t="s">
        <v>1</v>
      </c>
      <c r="F1417" s="156" t="s">
        <v>1279</v>
      </c>
      <c r="H1417" s="157">
        <v>2.1749999999999998</v>
      </c>
      <c r="I1417" s="158"/>
      <c r="L1417" s="154"/>
      <c r="M1417" s="159"/>
      <c r="T1417" s="160"/>
      <c r="AT1417" s="155" t="s">
        <v>162</v>
      </c>
      <c r="AU1417" s="155" t="s">
        <v>87</v>
      </c>
      <c r="AV1417" s="13" t="s">
        <v>82</v>
      </c>
      <c r="AW1417" s="13" t="s">
        <v>30</v>
      </c>
      <c r="AX1417" s="13" t="s">
        <v>73</v>
      </c>
      <c r="AY1417" s="155" t="s">
        <v>155</v>
      </c>
    </row>
    <row r="1418" spans="2:65" s="13" customFormat="1" ht="10.199999999999999">
      <c r="B1418" s="154"/>
      <c r="D1418" s="148" t="s">
        <v>162</v>
      </c>
      <c r="E1418" s="155" t="s">
        <v>1</v>
      </c>
      <c r="F1418" s="156" t="s">
        <v>1280</v>
      </c>
      <c r="H1418" s="157">
        <v>2.1749999999999998</v>
      </c>
      <c r="I1418" s="158"/>
      <c r="L1418" s="154"/>
      <c r="M1418" s="159"/>
      <c r="T1418" s="160"/>
      <c r="AT1418" s="155" t="s">
        <v>162</v>
      </c>
      <c r="AU1418" s="155" t="s">
        <v>87</v>
      </c>
      <c r="AV1418" s="13" t="s">
        <v>82</v>
      </c>
      <c r="AW1418" s="13" t="s">
        <v>30</v>
      </c>
      <c r="AX1418" s="13" t="s">
        <v>73</v>
      </c>
      <c r="AY1418" s="155" t="s">
        <v>155</v>
      </c>
    </row>
    <row r="1419" spans="2:65" s="13" customFormat="1" ht="10.199999999999999">
      <c r="B1419" s="154"/>
      <c r="D1419" s="148" t="s">
        <v>162</v>
      </c>
      <c r="E1419" s="155" t="s">
        <v>1</v>
      </c>
      <c r="F1419" s="156" t="s">
        <v>1281</v>
      </c>
      <c r="H1419" s="157">
        <v>6.84</v>
      </c>
      <c r="I1419" s="158"/>
      <c r="L1419" s="154"/>
      <c r="M1419" s="159"/>
      <c r="T1419" s="160"/>
      <c r="AT1419" s="155" t="s">
        <v>162</v>
      </c>
      <c r="AU1419" s="155" t="s">
        <v>87</v>
      </c>
      <c r="AV1419" s="13" t="s">
        <v>82</v>
      </c>
      <c r="AW1419" s="13" t="s">
        <v>30</v>
      </c>
      <c r="AX1419" s="13" t="s">
        <v>73</v>
      </c>
      <c r="AY1419" s="155" t="s">
        <v>155</v>
      </c>
    </row>
    <row r="1420" spans="2:65" s="13" customFormat="1" ht="10.199999999999999">
      <c r="B1420" s="154"/>
      <c r="D1420" s="148" t="s">
        <v>162</v>
      </c>
      <c r="E1420" s="155" t="s">
        <v>1</v>
      </c>
      <c r="F1420" s="156" t="s">
        <v>1282</v>
      </c>
      <c r="H1420" s="157">
        <v>3.0449999999999999</v>
      </c>
      <c r="I1420" s="158"/>
      <c r="L1420" s="154"/>
      <c r="M1420" s="159"/>
      <c r="T1420" s="160"/>
      <c r="AT1420" s="155" t="s">
        <v>162</v>
      </c>
      <c r="AU1420" s="155" t="s">
        <v>87</v>
      </c>
      <c r="AV1420" s="13" t="s">
        <v>82</v>
      </c>
      <c r="AW1420" s="13" t="s">
        <v>30</v>
      </c>
      <c r="AX1420" s="13" t="s">
        <v>73</v>
      </c>
      <c r="AY1420" s="155" t="s">
        <v>155</v>
      </c>
    </row>
    <row r="1421" spans="2:65" s="13" customFormat="1" ht="10.199999999999999">
      <c r="B1421" s="154"/>
      <c r="D1421" s="148" t="s">
        <v>162</v>
      </c>
      <c r="E1421" s="155" t="s">
        <v>1</v>
      </c>
      <c r="F1421" s="156" t="s">
        <v>1283</v>
      </c>
      <c r="H1421" s="157">
        <v>2.1749999999999998</v>
      </c>
      <c r="I1421" s="158"/>
      <c r="L1421" s="154"/>
      <c r="M1421" s="159"/>
      <c r="T1421" s="160"/>
      <c r="AT1421" s="155" t="s">
        <v>162</v>
      </c>
      <c r="AU1421" s="155" t="s">
        <v>87</v>
      </c>
      <c r="AV1421" s="13" t="s">
        <v>82</v>
      </c>
      <c r="AW1421" s="13" t="s">
        <v>30</v>
      </c>
      <c r="AX1421" s="13" t="s">
        <v>73</v>
      </c>
      <c r="AY1421" s="155" t="s">
        <v>155</v>
      </c>
    </row>
    <row r="1422" spans="2:65" s="14" customFormat="1" ht="10.199999999999999">
      <c r="B1422" s="161"/>
      <c r="D1422" s="148" t="s">
        <v>162</v>
      </c>
      <c r="E1422" s="162" t="s">
        <v>1</v>
      </c>
      <c r="F1422" s="163" t="s">
        <v>165</v>
      </c>
      <c r="H1422" s="164">
        <v>28.073000000000004</v>
      </c>
      <c r="I1422" s="165"/>
      <c r="L1422" s="161"/>
      <c r="M1422" s="166"/>
      <c r="T1422" s="167"/>
      <c r="AT1422" s="162" t="s">
        <v>162</v>
      </c>
      <c r="AU1422" s="162" t="s">
        <v>87</v>
      </c>
      <c r="AV1422" s="14" t="s">
        <v>90</v>
      </c>
      <c r="AW1422" s="14" t="s">
        <v>30</v>
      </c>
      <c r="AX1422" s="14" t="s">
        <v>80</v>
      </c>
      <c r="AY1422" s="162" t="s">
        <v>155</v>
      </c>
    </row>
    <row r="1423" spans="2:65" s="1" customFormat="1" ht="44.25" customHeight="1">
      <c r="B1423" s="32"/>
      <c r="C1423" s="133" t="s">
        <v>1284</v>
      </c>
      <c r="D1423" s="133" t="s">
        <v>158</v>
      </c>
      <c r="E1423" s="134" t="s">
        <v>1285</v>
      </c>
      <c r="F1423" s="135" t="s">
        <v>1286</v>
      </c>
      <c r="G1423" s="136" t="s">
        <v>213</v>
      </c>
      <c r="H1423" s="137">
        <v>32.408999999999999</v>
      </c>
      <c r="I1423" s="138"/>
      <c r="J1423" s="139">
        <f>ROUND(I1423*H1423,2)</f>
        <v>0</v>
      </c>
      <c r="K1423" s="140"/>
      <c r="L1423" s="32"/>
      <c r="M1423" s="141" t="s">
        <v>1</v>
      </c>
      <c r="N1423" s="142" t="s">
        <v>38</v>
      </c>
      <c r="P1423" s="143">
        <f>O1423*H1423</f>
        <v>0</v>
      </c>
      <c r="Q1423" s="143">
        <v>0</v>
      </c>
      <c r="R1423" s="143">
        <f>Q1423*H1423</f>
        <v>0</v>
      </c>
      <c r="S1423" s="143">
        <v>0</v>
      </c>
      <c r="T1423" s="144">
        <f>S1423*H1423</f>
        <v>0</v>
      </c>
      <c r="AR1423" s="145" t="s">
        <v>90</v>
      </c>
      <c r="AT1423" s="145" t="s">
        <v>158</v>
      </c>
      <c r="AU1423" s="145" t="s">
        <v>87</v>
      </c>
      <c r="AY1423" s="17" t="s">
        <v>155</v>
      </c>
      <c r="BE1423" s="146">
        <f>IF(N1423="základní",J1423,0)</f>
        <v>0</v>
      </c>
      <c r="BF1423" s="146">
        <f>IF(N1423="snížená",J1423,0)</f>
        <v>0</v>
      </c>
      <c r="BG1423" s="146">
        <f>IF(N1423="zákl. přenesená",J1423,0)</f>
        <v>0</v>
      </c>
      <c r="BH1423" s="146">
        <f>IF(N1423="sníž. přenesená",J1423,0)</f>
        <v>0</v>
      </c>
      <c r="BI1423" s="146">
        <f>IF(N1423="nulová",J1423,0)</f>
        <v>0</v>
      </c>
      <c r="BJ1423" s="17" t="s">
        <v>80</v>
      </c>
      <c r="BK1423" s="146">
        <f>ROUND(I1423*H1423,2)</f>
        <v>0</v>
      </c>
      <c r="BL1423" s="17" t="s">
        <v>90</v>
      </c>
      <c r="BM1423" s="145" t="s">
        <v>1287</v>
      </c>
    </row>
    <row r="1424" spans="2:65" s="13" customFormat="1" ht="10.199999999999999">
      <c r="B1424" s="154"/>
      <c r="D1424" s="148" t="s">
        <v>162</v>
      </c>
      <c r="E1424" s="155" t="s">
        <v>1</v>
      </c>
      <c r="F1424" s="156" t="s">
        <v>1288</v>
      </c>
      <c r="H1424" s="157">
        <v>1.5760000000000001</v>
      </c>
      <c r="I1424" s="158"/>
      <c r="L1424" s="154"/>
      <c r="M1424" s="159"/>
      <c r="T1424" s="160"/>
      <c r="AT1424" s="155" t="s">
        <v>162</v>
      </c>
      <c r="AU1424" s="155" t="s">
        <v>87</v>
      </c>
      <c r="AV1424" s="13" t="s">
        <v>82</v>
      </c>
      <c r="AW1424" s="13" t="s">
        <v>30</v>
      </c>
      <c r="AX1424" s="13" t="s">
        <v>73</v>
      </c>
      <c r="AY1424" s="155" t="s">
        <v>155</v>
      </c>
    </row>
    <row r="1425" spans="2:65" s="13" customFormat="1" ht="10.199999999999999">
      <c r="B1425" s="154"/>
      <c r="D1425" s="148" t="s">
        <v>162</v>
      </c>
      <c r="E1425" s="155" t="s">
        <v>1</v>
      </c>
      <c r="F1425" s="156" t="s">
        <v>1289</v>
      </c>
      <c r="H1425" s="157">
        <v>1.675</v>
      </c>
      <c r="I1425" s="158"/>
      <c r="L1425" s="154"/>
      <c r="M1425" s="159"/>
      <c r="T1425" s="160"/>
      <c r="AT1425" s="155" t="s">
        <v>162</v>
      </c>
      <c r="AU1425" s="155" t="s">
        <v>87</v>
      </c>
      <c r="AV1425" s="13" t="s">
        <v>82</v>
      </c>
      <c r="AW1425" s="13" t="s">
        <v>30</v>
      </c>
      <c r="AX1425" s="13" t="s">
        <v>73</v>
      </c>
      <c r="AY1425" s="155" t="s">
        <v>155</v>
      </c>
    </row>
    <row r="1426" spans="2:65" s="13" customFormat="1" ht="10.199999999999999">
      <c r="B1426" s="154"/>
      <c r="D1426" s="148" t="s">
        <v>162</v>
      </c>
      <c r="E1426" s="155" t="s">
        <v>1</v>
      </c>
      <c r="F1426" s="156" t="s">
        <v>1290</v>
      </c>
      <c r="H1426" s="157">
        <v>1.7729999999999999</v>
      </c>
      <c r="I1426" s="158"/>
      <c r="L1426" s="154"/>
      <c r="M1426" s="159"/>
      <c r="T1426" s="160"/>
      <c r="AT1426" s="155" t="s">
        <v>162</v>
      </c>
      <c r="AU1426" s="155" t="s">
        <v>87</v>
      </c>
      <c r="AV1426" s="13" t="s">
        <v>82</v>
      </c>
      <c r="AW1426" s="13" t="s">
        <v>30</v>
      </c>
      <c r="AX1426" s="13" t="s">
        <v>73</v>
      </c>
      <c r="AY1426" s="155" t="s">
        <v>155</v>
      </c>
    </row>
    <row r="1427" spans="2:65" s="13" customFormat="1" ht="10.199999999999999">
      <c r="B1427" s="154"/>
      <c r="D1427" s="148" t="s">
        <v>162</v>
      </c>
      <c r="E1427" s="155" t="s">
        <v>1</v>
      </c>
      <c r="F1427" s="156" t="s">
        <v>1291</v>
      </c>
      <c r="H1427" s="157">
        <v>2.069</v>
      </c>
      <c r="I1427" s="158"/>
      <c r="L1427" s="154"/>
      <c r="M1427" s="159"/>
      <c r="T1427" s="160"/>
      <c r="AT1427" s="155" t="s">
        <v>162</v>
      </c>
      <c r="AU1427" s="155" t="s">
        <v>87</v>
      </c>
      <c r="AV1427" s="13" t="s">
        <v>82</v>
      </c>
      <c r="AW1427" s="13" t="s">
        <v>30</v>
      </c>
      <c r="AX1427" s="13" t="s">
        <v>73</v>
      </c>
      <c r="AY1427" s="155" t="s">
        <v>155</v>
      </c>
    </row>
    <row r="1428" spans="2:65" s="13" customFormat="1" ht="10.199999999999999">
      <c r="B1428" s="154"/>
      <c r="D1428" s="148" t="s">
        <v>162</v>
      </c>
      <c r="E1428" s="155" t="s">
        <v>1</v>
      </c>
      <c r="F1428" s="156" t="s">
        <v>1289</v>
      </c>
      <c r="H1428" s="157">
        <v>1.675</v>
      </c>
      <c r="I1428" s="158"/>
      <c r="L1428" s="154"/>
      <c r="M1428" s="159"/>
      <c r="T1428" s="160"/>
      <c r="AT1428" s="155" t="s">
        <v>162</v>
      </c>
      <c r="AU1428" s="155" t="s">
        <v>87</v>
      </c>
      <c r="AV1428" s="13" t="s">
        <v>82</v>
      </c>
      <c r="AW1428" s="13" t="s">
        <v>30</v>
      </c>
      <c r="AX1428" s="13" t="s">
        <v>73</v>
      </c>
      <c r="AY1428" s="155" t="s">
        <v>155</v>
      </c>
    </row>
    <row r="1429" spans="2:65" s="13" customFormat="1" ht="10.199999999999999">
      <c r="B1429" s="154"/>
      <c r="D1429" s="148" t="s">
        <v>162</v>
      </c>
      <c r="E1429" s="155" t="s">
        <v>1</v>
      </c>
      <c r="F1429" s="156" t="s">
        <v>1292</v>
      </c>
      <c r="H1429" s="157">
        <v>5.516</v>
      </c>
      <c r="I1429" s="158"/>
      <c r="L1429" s="154"/>
      <c r="M1429" s="159"/>
      <c r="T1429" s="160"/>
      <c r="AT1429" s="155" t="s">
        <v>162</v>
      </c>
      <c r="AU1429" s="155" t="s">
        <v>87</v>
      </c>
      <c r="AV1429" s="13" t="s">
        <v>82</v>
      </c>
      <c r="AW1429" s="13" t="s">
        <v>30</v>
      </c>
      <c r="AX1429" s="13" t="s">
        <v>73</v>
      </c>
      <c r="AY1429" s="155" t="s">
        <v>155</v>
      </c>
    </row>
    <row r="1430" spans="2:65" s="13" customFormat="1" ht="10.199999999999999">
      <c r="B1430" s="154"/>
      <c r="D1430" s="148" t="s">
        <v>162</v>
      </c>
      <c r="E1430" s="155" t="s">
        <v>1</v>
      </c>
      <c r="F1430" s="156" t="s">
        <v>1288</v>
      </c>
      <c r="H1430" s="157">
        <v>1.5760000000000001</v>
      </c>
      <c r="I1430" s="158"/>
      <c r="L1430" s="154"/>
      <c r="M1430" s="159"/>
      <c r="T1430" s="160"/>
      <c r="AT1430" s="155" t="s">
        <v>162</v>
      </c>
      <c r="AU1430" s="155" t="s">
        <v>87</v>
      </c>
      <c r="AV1430" s="13" t="s">
        <v>82</v>
      </c>
      <c r="AW1430" s="13" t="s">
        <v>30</v>
      </c>
      <c r="AX1430" s="13" t="s">
        <v>73</v>
      </c>
      <c r="AY1430" s="155" t="s">
        <v>155</v>
      </c>
    </row>
    <row r="1431" spans="2:65" s="13" customFormat="1" ht="10.199999999999999">
      <c r="B1431" s="154"/>
      <c r="D1431" s="148" t="s">
        <v>162</v>
      </c>
      <c r="E1431" s="155" t="s">
        <v>1</v>
      </c>
      <c r="F1431" s="156" t="s">
        <v>1293</v>
      </c>
      <c r="H1431" s="157">
        <v>1.478</v>
      </c>
      <c r="I1431" s="158"/>
      <c r="L1431" s="154"/>
      <c r="M1431" s="159"/>
      <c r="T1431" s="160"/>
      <c r="AT1431" s="155" t="s">
        <v>162</v>
      </c>
      <c r="AU1431" s="155" t="s">
        <v>87</v>
      </c>
      <c r="AV1431" s="13" t="s">
        <v>82</v>
      </c>
      <c r="AW1431" s="13" t="s">
        <v>30</v>
      </c>
      <c r="AX1431" s="13" t="s">
        <v>73</v>
      </c>
      <c r="AY1431" s="155" t="s">
        <v>155</v>
      </c>
    </row>
    <row r="1432" spans="2:65" s="13" customFormat="1" ht="10.199999999999999">
      <c r="B1432" s="154"/>
      <c r="D1432" s="148" t="s">
        <v>162</v>
      </c>
      <c r="E1432" s="155" t="s">
        <v>1</v>
      </c>
      <c r="F1432" s="156" t="s">
        <v>1289</v>
      </c>
      <c r="H1432" s="157">
        <v>1.675</v>
      </c>
      <c r="I1432" s="158"/>
      <c r="L1432" s="154"/>
      <c r="M1432" s="159"/>
      <c r="T1432" s="160"/>
      <c r="AT1432" s="155" t="s">
        <v>162</v>
      </c>
      <c r="AU1432" s="155" t="s">
        <v>87</v>
      </c>
      <c r="AV1432" s="13" t="s">
        <v>82</v>
      </c>
      <c r="AW1432" s="13" t="s">
        <v>30</v>
      </c>
      <c r="AX1432" s="13" t="s">
        <v>73</v>
      </c>
      <c r="AY1432" s="155" t="s">
        <v>155</v>
      </c>
    </row>
    <row r="1433" spans="2:65" s="13" customFormat="1" ht="10.199999999999999">
      <c r="B1433" s="154"/>
      <c r="D1433" s="148" t="s">
        <v>162</v>
      </c>
      <c r="E1433" s="155" t="s">
        <v>1</v>
      </c>
      <c r="F1433" s="156" t="s">
        <v>1294</v>
      </c>
      <c r="H1433" s="157">
        <v>3.5459999999999998</v>
      </c>
      <c r="I1433" s="158"/>
      <c r="L1433" s="154"/>
      <c r="M1433" s="159"/>
      <c r="T1433" s="160"/>
      <c r="AT1433" s="155" t="s">
        <v>162</v>
      </c>
      <c r="AU1433" s="155" t="s">
        <v>87</v>
      </c>
      <c r="AV1433" s="13" t="s">
        <v>82</v>
      </c>
      <c r="AW1433" s="13" t="s">
        <v>30</v>
      </c>
      <c r="AX1433" s="13" t="s">
        <v>73</v>
      </c>
      <c r="AY1433" s="155" t="s">
        <v>155</v>
      </c>
    </row>
    <row r="1434" spans="2:65" s="13" customFormat="1" ht="10.199999999999999">
      <c r="B1434" s="154"/>
      <c r="D1434" s="148" t="s">
        <v>162</v>
      </c>
      <c r="E1434" s="155" t="s">
        <v>1</v>
      </c>
      <c r="F1434" s="156" t="s">
        <v>1294</v>
      </c>
      <c r="H1434" s="157">
        <v>3.5459999999999998</v>
      </c>
      <c r="I1434" s="158"/>
      <c r="L1434" s="154"/>
      <c r="M1434" s="159"/>
      <c r="T1434" s="160"/>
      <c r="AT1434" s="155" t="s">
        <v>162</v>
      </c>
      <c r="AU1434" s="155" t="s">
        <v>87</v>
      </c>
      <c r="AV1434" s="13" t="s">
        <v>82</v>
      </c>
      <c r="AW1434" s="13" t="s">
        <v>30</v>
      </c>
      <c r="AX1434" s="13" t="s">
        <v>73</v>
      </c>
      <c r="AY1434" s="155" t="s">
        <v>155</v>
      </c>
    </row>
    <row r="1435" spans="2:65" s="13" customFormat="1" ht="10.199999999999999">
      <c r="B1435" s="154"/>
      <c r="D1435" s="148" t="s">
        <v>162</v>
      </c>
      <c r="E1435" s="155" t="s">
        <v>1</v>
      </c>
      <c r="F1435" s="156" t="s">
        <v>1295</v>
      </c>
      <c r="H1435" s="157">
        <v>6.3040000000000003</v>
      </c>
      <c r="I1435" s="158"/>
      <c r="L1435" s="154"/>
      <c r="M1435" s="159"/>
      <c r="T1435" s="160"/>
      <c r="AT1435" s="155" t="s">
        <v>162</v>
      </c>
      <c r="AU1435" s="155" t="s">
        <v>87</v>
      </c>
      <c r="AV1435" s="13" t="s">
        <v>82</v>
      </c>
      <c r="AW1435" s="13" t="s">
        <v>30</v>
      </c>
      <c r="AX1435" s="13" t="s">
        <v>73</v>
      </c>
      <c r="AY1435" s="155" t="s">
        <v>155</v>
      </c>
    </row>
    <row r="1436" spans="2:65" s="14" customFormat="1" ht="10.199999999999999">
      <c r="B1436" s="161"/>
      <c r="D1436" s="148" t="s">
        <v>162</v>
      </c>
      <c r="E1436" s="162" t="s">
        <v>1</v>
      </c>
      <c r="F1436" s="163" t="s">
        <v>165</v>
      </c>
      <c r="H1436" s="164">
        <v>32.408999999999999</v>
      </c>
      <c r="I1436" s="165"/>
      <c r="L1436" s="161"/>
      <c r="M1436" s="166"/>
      <c r="T1436" s="167"/>
      <c r="AT1436" s="162" t="s">
        <v>162</v>
      </c>
      <c r="AU1436" s="162" t="s">
        <v>87</v>
      </c>
      <c r="AV1436" s="14" t="s">
        <v>90</v>
      </c>
      <c r="AW1436" s="14" t="s">
        <v>30</v>
      </c>
      <c r="AX1436" s="14" t="s">
        <v>80</v>
      </c>
      <c r="AY1436" s="162" t="s">
        <v>155</v>
      </c>
    </row>
    <row r="1437" spans="2:65" s="1" customFormat="1" ht="24.15" customHeight="1">
      <c r="B1437" s="32"/>
      <c r="C1437" s="133" t="s">
        <v>696</v>
      </c>
      <c r="D1437" s="133" t="s">
        <v>158</v>
      </c>
      <c r="E1437" s="134" t="s">
        <v>1296</v>
      </c>
      <c r="F1437" s="135" t="s">
        <v>1297</v>
      </c>
      <c r="G1437" s="136" t="s">
        <v>441</v>
      </c>
      <c r="H1437" s="137">
        <v>12</v>
      </c>
      <c r="I1437" s="138"/>
      <c r="J1437" s="139">
        <f>ROUND(I1437*H1437,2)</f>
        <v>0</v>
      </c>
      <c r="K1437" s="140"/>
      <c r="L1437" s="32"/>
      <c r="M1437" s="141" t="s">
        <v>1</v>
      </c>
      <c r="N1437" s="142" t="s">
        <v>38</v>
      </c>
      <c r="P1437" s="143">
        <f>O1437*H1437</f>
        <v>0</v>
      </c>
      <c r="Q1437" s="143">
        <v>0</v>
      </c>
      <c r="R1437" s="143">
        <f>Q1437*H1437</f>
        <v>0</v>
      </c>
      <c r="S1437" s="143">
        <v>0</v>
      </c>
      <c r="T1437" s="144">
        <f>S1437*H1437</f>
        <v>0</v>
      </c>
      <c r="AR1437" s="145" t="s">
        <v>90</v>
      </c>
      <c r="AT1437" s="145" t="s">
        <v>158</v>
      </c>
      <c r="AU1437" s="145" t="s">
        <v>87</v>
      </c>
      <c r="AY1437" s="17" t="s">
        <v>155</v>
      </c>
      <c r="BE1437" s="146">
        <f>IF(N1437="základní",J1437,0)</f>
        <v>0</v>
      </c>
      <c r="BF1437" s="146">
        <f>IF(N1437="snížená",J1437,0)</f>
        <v>0</v>
      </c>
      <c r="BG1437" s="146">
        <f>IF(N1437="zákl. přenesená",J1437,0)</f>
        <v>0</v>
      </c>
      <c r="BH1437" s="146">
        <f>IF(N1437="sníž. přenesená",J1437,0)</f>
        <v>0</v>
      </c>
      <c r="BI1437" s="146">
        <f>IF(N1437="nulová",J1437,0)</f>
        <v>0</v>
      </c>
      <c r="BJ1437" s="17" t="s">
        <v>80</v>
      </c>
      <c r="BK1437" s="146">
        <f>ROUND(I1437*H1437,2)</f>
        <v>0</v>
      </c>
      <c r="BL1437" s="17" t="s">
        <v>90</v>
      </c>
      <c r="BM1437" s="145" t="s">
        <v>1298</v>
      </c>
    </row>
    <row r="1438" spans="2:65" s="1" customFormat="1" ht="33" customHeight="1">
      <c r="B1438" s="32"/>
      <c r="C1438" s="133" t="s">
        <v>1299</v>
      </c>
      <c r="D1438" s="133" t="s">
        <v>158</v>
      </c>
      <c r="E1438" s="134" t="s">
        <v>1300</v>
      </c>
      <c r="F1438" s="135" t="s">
        <v>1301</v>
      </c>
      <c r="G1438" s="136" t="s">
        <v>441</v>
      </c>
      <c r="H1438" s="137">
        <v>3</v>
      </c>
      <c r="I1438" s="138"/>
      <c r="J1438" s="139">
        <f>ROUND(I1438*H1438,2)</f>
        <v>0</v>
      </c>
      <c r="K1438" s="140"/>
      <c r="L1438" s="32"/>
      <c r="M1438" s="141" t="s">
        <v>1</v>
      </c>
      <c r="N1438" s="142" t="s">
        <v>38</v>
      </c>
      <c r="P1438" s="143">
        <f>O1438*H1438</f>
        <v>0</v>
      </c>
      <c r="Q1438" s="143">
        <v>0</v>
      </c>
      <c r="R1438" s="143">
        <f>Q1438*H1438</f>
        <v>0</v>
      </c>
      <c r="S1438" s="143">
        <v>0</v>
      </c>
      <c r="T1438" s="144">
        <f>S1438*H1438</f>
        <v>0</v>
      </c>
      <c r="AR1438" s="145" t="s">
        <v>90</v>
      </c>
      <c r="AT1438" s="145" t="s">
        <v>158</v>
      </c>
      <c r="AU1438" s="145" t="s">
        <v>87</v>
      </c>
      <c r="AY1438" s="17" t="s">
        <v>155</v>
      </c>
      <c r="BE1438" s="146">
        <f>IF(N1438="základní",J1438,0)</f>
        <v>0</v>
      </c>
      <c r="BF1438" s="146">
        <f>IF(N1438="snížená",J1438,0)</f>
        <v>0</v>
      </c>
      <c r="BG1438" s="146">
        <f>IF(N1438="zákl. přenesená",J1438,0)</f>
        <v>0</v>
      </c>
      <c r="BH1438" s="146">
        <f>IF(N1438="sníž. přenesená",J1438,0)</f>
        <v>0</v>
      </c>
      <c r="BI1438" s="146">
        <f>IF(N1438="nulová",J1438,0)</f>
        <v>0</v>
      </c>
      <c r="BJ1438" s="17" t="s">
        <v>80</v>
      </c>
      <c r="BK1438" s="146">
        <f>ROUND(I1438*H1438,2)</f>
        <v>0</v>
      </c>
      <c r="BL1438" s="17" t="s">
        <v>90</v>
      </c>
      <c r="BM1438" s="145" t="s">
        <v>1302</v>
      </c>
    </row>
    <row r="1439" spans="2:65" s="12" customFormat="1" ht="10.199999999999999">
      <c r="B1439" s="147"/>
      <c r="D1439" s="148" t="s">
        <v>162</v>
      </c>
      <c r="E1439" s="149" t="s">
        <v>1</v>
      </c>
      <c r="F1439" s="150" t="s">
        <v>1303</v>
      </c>
      <c r="H1439" s="149" t="s">
        <v>1</v>
      </c>
      <c r="I1439" s="151"/>
      <c r="L1439" s="147"/>
      <c r="M1439" s="152"/>
      <c r="T1439" s="153"/>
      <c r="AT1439" s="149" t="s">
        <v>162</v>
      </c>
      <c r="AU1439" s="149" t="s">
        <v>87</v>
      </c>
      <c r="AV1439" s="12" t="s">
        <v>80</v>
      </c>
      <c r="AW1439" s="12" t="s">
        <v>30</v>
      </c>
      <c r="AX1439" s="12" t="s">
        <v>73</v>
      </c>
      <c r="AY1439" s="149" t="s">
        <v>155</v>
      </c>
    </row>
    <row r="1440" spans="2:65" s="13" customFormat="1" ht="10.199999999999999">
      <c r="B1440" s="154"/>
      <c r="D1440" s="148" t="s">
        <v>162</v>
      </c>
      <c r="E1440" s="155" t="s">
        <v>1</v>
      </c>
      <c r="F1440" s="156" t="s">
        <v>87</v>
      </c>
      <c r="H1440" s="157">
        <v>3</v>
      </c>
      <c r="I1440" s="158"/>
      <c r="L1440" s="154"/>
      <c r="M1440" s="159"/>
      <c r="T1440" s="160"/>
      <c r="AT1440" s="155" t="s">
        <v>162</v>
      </c>
      <c r="AU1440" s="155" t="s">
        <v>87</v>
      </c>
      <c r="AV1440" s="13" t="s">
        <v>82</v>
      </c>
      <c r="AW1440" s="13" t="s">
        <v>30</v>
      </c>
      <c r="AX1440" s="13" t="s">
        <v>73</v>
      </c>
      <c r="AY1440" s="155" t="s">
        <v>155</v>
      </c>
    </row>
    <row r="1441" spans="2:65" s="14" customFormat="1" ht="10.199999999999999">
      <c r="B1441" s="161"/>
      <c r="D1441" s="148" t="s">
        <v>162</v>
      </c>
      <c r="E1441" s="162" t="s">
        <v>1</v>
      </c>
      <c r="F1441" s="163" t="s">
        <v>165</v>
      </c>
      <c r="H1441" s="164">
        <v>3</v>
      </c>
      <c r="I1441" s="165"/>
      <c r="L1441" s="161"/>
      <c r="M1441" s="166"/>
      <c r="T1441" s="167"/>
      <c r="AT1441" s="162" t="s">
        <v>162</v>
      </c>
      <c r="AU1441" s="162" t="s">
        <v>87</v>
      </c>
      <c r="AV1441" s="14" t="s">
        <v>90</v>
      </c>
      <c r="AW1441" s="14" t="s">
        <v>30</v>
      </c>
      <c r="AX1441" s="14" t="s">
        <v>80</v>
      </c>
      <c r="AY1441" s="162" t="s">
        <v>155</v>
      </c>
    </row>
    <row r="1442" spans="2:65" s="1" customFormat="1" ht="37.799999999999997" customHeight="1">
      <c r="B1442" s="32"/>
      <c r="C1442" s="133" t="s">
        <v>703</v>
      </c>
      <c r="D1442" s="133" t="s">
        <v>158</v>
      </c>
      <c r="E1442" s="134" t="s">
        <v>1304</v>
      </c>
      <c r="F1442" s="135" t="s">
        <v>1305</v>
      </c>
      <c r="G1442" s="136" t="s">
        <v>457</v>
      </c>
      <c r="H1442" s="137">
        <v>25</v>
      </c>
      <c r="I1442" s="138"/>
      <c r="J1442" s="139">
        <f>ROUND(I1442*H1442,2)</f>
        <v>0</v>
      </c>
      <c r="K1442" s="140"/>
      <c r="L1442" s="32"/>
      <c r="M1442" s="141" t="s">
        <v>1</v>
      </c>
      <c r="N1442" s="142" t="s">
        <v>38</v>
      </c>
      <c r="P1442" s="143">
        <f>O1442*H1442</f>
        <v>0</v>
      </c>
      <c r="Q1442" s="143">
        <v>0</v>
      </c>
      <c r="R1442" s="143">
        <f>Q1442*H1442</f>
        <v>0</v>
      </c>
      <c r="S1442" s="143">
        <v>0</v>
      </c>
      <c r="T1442" s="144">
        <f>S1442*H1442</f>
        <v>0</v>
      </c>
      <c r="AR1442" s="145" t="s">
        <v>90</v>
      </c>
      <c r="AT1442" s="145" t="s">
        <v>158</v>
      </c>
      <c r="AU1442" s="145" t="s">
        <v>87</v>
      </c>
      <c r="AY1442" s="17" t="s">
        <v>155</v>
      </c>
      <c r="BE1442" s="146">
        <f>IF(N1442="základní",J1442,0)</f>
        <v>0</v>
      </c>
      <c r="BF1442" s="146">
        <f>IF(N1442="snížená",J1442,0)</f>
        <v>0</v>
      </c>
      <c r="BG1442" s="146">
        <f>IF(N1442="zákl. přenesená",J1442,0)</f>
        <v>0</v>
      </c>
      <c r="BH1442" s="146">
        <f>IF(N1442="sníž. přenesená",J1442,0)</f>
        <v>0</v>
      </c>
      <c r="BI1442" s="146">
        <f>IF(N1442="nulová",J1442,0)</f>
        <v>0</v>
      </c>
      <c r="BJ1442" s="17" t="s">
        <v>80</v>
      </c>
      <c r="BK1442" s="146">
        <f>ROUND(I1442*H1442,2)</f>
        <v>0</v>
      </c>
      <c r="BL1442" s="17" t="s">
        <v>90</v>
      </c>
      <c r="BM1442" s="145" t="s">
        <v>1306</v>
      </c>
    </row>
    <row r="1443" spans="2:65" s="1" customFormat="1" ht="37.799999999999997" customHeight="1">
      <c r="B1443" s="32"/>
      <c r="C1443" s="133" t="s">
        <v>1307</v>
      </c>
      <c r="D1443" s="133" t="s">
        <v>158</v>
      </c>
      <c r="E1443" s="134" t="s">
        <v>1308</v>
      </c>
      <c r="F1443" s="135" t="s">
        <v>1309</v>
      </c>
      <c r="G1443" s="136" t="s">
        <v>213</v>
      </c>
      <c r="H1443" s="137">
        <v>625.5</v>
      </c>
      <c r="I1443" s="138"/>
      <c r="J1443" s="139">
        <f>ROUND(I1443*H1443,2)</f>
        <v>0</v>
      </c>
      <c r="K1443" s="140"/>
      <c r="L1443" s="32"/>
      <c r="M1443" s="141" t="s">
        <v>1</v>
      </c>
      <c r="N1443" s="142" t="s">
        <v>38</v>
      </c>
      <c r="P1443" s="143">
        <f>O1443*H1443</f>
        <v>0</v>
      </c>
      <c r="Q1443" s="143">
        <v>0</v>
      </c>
      <c r="R1443" s="143">
        <f>Q1443*H1443</f>
        <v>0</v>
      </c>
      <c r="S1443" s="143">
        <v>0.02</v>
      </c>
      <c r="T1443" s="144">
        <f>S1443*H1443</f>
        <v>12.51</v>
      </c>
      <c r="AR1443" s="145" t="s">
        <v>90</v>
      </c>
      <c r="AT1443" s="145" t="s">
        <v>158</v>
      </c>
      <c r="AU1443" s="145" t="s">
        <v>87</v>
      </c>
      <c r="AY1443" s="17" t="s">
        <v>155</v>
      </c>
      <c r="BE1443" s="146">
        <f>IF(N1443="základní",J1443,0)</f>
        <v>0</v>
      </c>
      <c r="BF1443" s="146">
        <f>IF(N1443="snížená",J1443,0)</f>
        <v>0</v>
      </c>
      <c r="BG1443" s="146">
        <f>IF(N1443="zákl. přenesená",J1443,0)</f>
        <v>0</v>
      </c>
      <c r="BH1443" s="146">
        <f>IF(N1443="sníž. přenesená",J1443,0)</f>
        <v>0</v>
      </c>
      <c r="BI1443" s="146">
        <f>IF(N1443="nulová",J1443,0)</f>
        <v>0</v>
      </c>
      <c r="BJ1443" s="17" t="s">
        <v>80</v>
      </c>
      <c r="BK1443" s="146">
        <f>ROUND(I1443*H1443,2)</f>
        <v>0</v>
      </c>
      <c r="BL1443" s="17" t="s">
        <v>90</v>
      </c>
      <c r="BM1443" s="145" t="s">
        <v>1310</v>
      </c>
    </row>
    <row r="1444" spans="2:65" s="1" customFormat="1" ht="37.799999999999997" customHeight="1">
      <c r="B1444" s="32"/>
      <c r="C1444" s="133" t="s">
        <v>725</v>
      </c>
      <c r="D1444" s="133" t="s">
        <v>158</v>
      </c>
      <c r="E1444" s="134" t="s">
        <v>1311</v>
      </c>
      <c r="F1444" s="135" t="s">
        <v>1312</v>
      </c>
      <c r="G1444" s="136" t="s">
        <v>213</v>
      </c>
      <c r="H1444" s="137">
        <v>28.472999999999999</v>
      </c>
      <c r="I1444" s="138"/>
      <c r="J1444" s="139">
        <f>ROUND(I1444*H1444,2)</f>
        <v>0</v>
      </c>
      <c r="K1444" s="140"/>
      <c r="L1444" s="32"/>
      <c r="M1444" s="141" t="s">
        <v>1</v>
      </c>
      <c r="N1444" s="142" t="s">
        <v>38</v>
      </c>
      <c r="P1444" s="143">
        <f>O1444*H1444</f>
        <v>0</v>
      </c>
      <c r="Q1444" s="143">
        <v>0</v>
      </c>
      <c r="R1444" s="143">
        <f>Q1444*H1444</f>
        <v>0</v>
      </c>
      <c r="S1444" s="143">
        <v>0</v>
      </c>
      <c r="T1444" s="144">
        <f>S1444*H1444</f>
        <v>0</v>
      </c>
      <c r="AR1444" s="145" t="s">
        <v>90</v>
      </c>
      <c r="AT1444" s="145" t="s">
        <v>158</v>
      </c>
      <c r="AU1444" s="145" t="s">
        <v>87</v>
      </c>
      <c r="AY1444" s="17" t="s">
        <v>155</v>
      </c>
      <c r="BE1444" s="146">
        <f>IF(N1444="základní",J1444,0)</f>
        <v>0</v>
      </c>
      <c r="BF1444" s="146">
        <f>IF(N1444="snížená",J1444,0)</f>
        <v>0</v>
      </c>
      <c r="BG1444" s="146">
        <f>IF(N1444="zákl. přenesená",J1444,0)</f>
        <v>0</v>
      </c>
      <c r="BH1444" s="146">
        <f>IF(N1444="sníž. přenesená",J1444,0)</f>
        <v>0</v>
      </c>
      <c r="BI1444" s="146">
        <f>IF(N1444="nulová",J1444,0)</f>
        <v>0</v>
      </c>
      <c r="BJ1444" s="17" t="s">
        <v>80</v>
      </c>
      <c r="BK1444" s="146">
        <f>ROUND(I1444*H1444,2)</f>
        <v>0</v>
      </c>
      <c r="BL1444" s="17" t="s">
        <v>90</v>
      </c>
      <c r="BM1444" s="145" t="s">
        <v>1313</v>
      </c>
    </row>
    <row r="1445" spans="2:65" s="13" customFormat="1" ht="10.199999999999999">
      <c r="B1445" s="154"/>
      <c r="D1445" s="148" t="s">
        <v>162</v>
      </c>
      <c r="E1445" s="155" t="s">
        <v>1</v>
      </c>
      <c r="F1445" s="156" t="s">
        <v>1314</v>
      </c>
      <c r="H1445" s="157">
        <v>10.16</v>
      </c>
      <c r="I1445" s="158"/>
      <c r="L1445" s="154"/>
      <c r="M1445" s="159"/>
      <c r="T1445" s="160"/>
      <c r="AT1445" s="155" t="s">
        <v>162</v>
      </c>
      <c r="AU1445" s="155" t="s">
        <v>87</v>
      </c>
      <c r="AV1445" s="13" t="s">
        <v>82</v>
      </c>
      <c r="AW1445" s="13" t="s">
        <v>30</v>
      </c>
      <c r="AX1445" s="13" t="s">
        <v>73</v>
      </c>
      <c r="AY1445" s="155" t="s">
        <v>155</v>
      </c>
    </row>
    <row r="1446" spans="2:65" s="13" customFormat="1" ht="10.199999999999999">
      <c r="B1446" s="154"/>
      <c r="D1446" s="148" t="s">
        <v>162</v>
      </c>
      <c r="E1446" s="155" t="s">
        <v>1</v>
      </c>
      <c r="F1446" s="156" t="s">
        <v>1315</v>
      </c>
      <c r="H1446" s="157">
        <v>-1.379</v>
      </c>
      <c r="I1446" s="158"/>
      <c r="L1446" s="154"/>
      <c r="M1446" s="159"/>
      <c r="T1446" s="160"/>
      <c r="AT1446" s="155" t="s">
        <v>162</v>
      </c>
      <c r="AU1446" s="155" t="s">
        <v>87</v>
      </c>
      <c r="AV1446" s="13" t="s">
        <v>82</v>
      </c>
      <c r="AW1446" s="13" t="s">
        <v>30</v>
      </c>
      <c r="AX1446" s="13" t="s">
        <v>73</v>
      </c>
      <c r="AY1446" s="155" t="s">
        <v>155</v>
      </c>
    </row>
    <row r="1447" spans="2:65" s="13" customFormat="1" ht="10.199999999999999">
      <c r="B1447" s="154"/>
      <c r="D1447" s="148" t="s">
        <v>162</v>
      </c>
      <c r="E1447" s="155" t="s">
        <v>1</v>
      </c>
      <c r="F1447" s="156" t="s">
        <v>1316</v>
      </c>
      <c r="H1447" s="157">
        <v>8.7810000000000006</v>
      </c>
      <c r="I1447" s="158"/>
      <c r="L1447" s="154"/>
      <c r="M1447" s="159"/>
      <c r="T1447" s="160"/>
      <c r="AT1447" s="155" t="s">
        <v>162</v>
      </c>
      <c r="AU1447" s="155" t="s">
        <v>87</v>
      </c>
      <c r="AV1447" s="13" t="s">
        <v>82</v>
      </c>
      <c r="AW1447" s="13" t="s">
        <v>30</v>
      </c>
      <c r="AX1447" s="13" t="s">
        <v>73</v>
      </c>
      <c r="AY1447" s="155" t="s">
        <v>155</v>
      </c>
    </row>
    <row r="1448" spans="2:65" s="13" customFormat="1" ht="10.199999999999999">
      <c r="B1448" s="154"/>
      <c r="D1448" s="148" t="s">
        <v>162</v>
      </c>
      <c r="E1448" s="155" t="s">
        <v>1</v>
      </c>
      <c r="F1448" s="156" t="s">
        <v>1317</v>
      </c>
      <c r="H1448" s="157">
        <v>14.26</v>
      </c>
      <c r="I1448" s="158"/>
      <c r="L1448" s="154"/>
      <c r="M1448" s="159"/>
      <c r="T1448" s="160"/>
      <c r="AT1448" s="155" t="s">
        <v>162</v>
      </c>
      <c r="AU1448" s="155" t="s">
        <v>87</v>
      </c>
      <c r="AV1448" s="13" t="s">
        <v>82</v>
      </c>
      <c r="AW1448" s="13" t="s">
        <v>30</v>
      </c>
      <c r="AX1448" s="13" t="s">
        <v>73</v>
      </c>
      <c r="AY1448" s="155" t="s">
        <v>155</v>
      </c>
    </row>
    <row r="1449" spans="2:65" s="13" customFormat="1" ht="10.199999999999999">
      <c r="B1449" s="154"/>
      <c r="D1449" s="148" t="s">
        <v>162</v>
      </c>
      <c r="E1449" s="155" t="s">
        <v>1</v>
      </c>
      <c r="F1449" s="156" t="s">
        <v>1318</v>
      </c>
      <c r="H1449" s="157">
        <v>-3.3490000000000002</v>
      </c>
      <c r="I1449" s="158"/>
      <c r="L1449" s="154"/>
      <c r="M1449" s="159"/>
      <c r="T1449" s="160"/>
      <c r="AT1449" s="155" t="s">
        <v>162</v>
      </c>
      <c r="AU1449" s="155" t="s">
        <v>87</v>
      </c>
      <c r="AV1449" s="13" t="s">
        <v>82</v>
      </c>
      <c r="AW1449" s="13" t="s">
        <v>30</v>
      </c>
      <c r="AX1449" s="13" t="s">
        <v>73</v>
      </c>
      <c r="AY1449" s="155" t="s">
        <v>155</v>
      </c>
    </row>
    <row r="1450" spans="2:65" s="14" customFormat="1" ht="10.199999999999999">
      <c r="B1450" s="161"/>
      <c r="D1450" s="148" t="s">
        <v>162</v>
      </c>
      <c r="E1450" s="162" t="s">
        <v>1</v>
      </c>
      <c r="F1450" s="163" t="s">
        <v>165</v>
      </c>
      <c r="H1450" s="164">
        <v>28.473000000000003</v>
      </c>
      <c r="I1450" s="165"/>
      <c r="L1450" s="161"/>
      <c r="M1450" s="166"/>
      <c r="T1450" s="167"/>
      <c r="AT1450" s="162" t="s">
        <v>162</v>
      </c>
      <c r="AU1450" s="162" t="s">
        <v>87</v>
      </c>
      <c r="AV1450" s="14" t="s">
        <v>90</v>
      </c>
      <c r="AW1450" s="14" t="s">
        <v>30</v>
      </c>
      <c r="AX1450" s="14" t="s">
        <v>80</v>
      </c>
      <c r="AY1450" s="162" t="s">
        <v>155</v>
      </c>
    </row>
    <row r="1451" spans="2:65" s="1" customFormat="1" ht="16.5" customHeight="1">
      <c r="B1451" s="32"/>
      <c r="C1451" s="133" t="s">
        <v>1319</v>
      </c>
      <c r="D1451" s="133" t="s">
        <v>158</v>
      </c>
      <c r="E1451" s="134" t="s">
        <v>1320</v>
      </c>
      <c r="F1451" s="135" t="s">
        <v>1321</v>
      </c>
      <c r="G1451" s="136" t="s">
        <v>221</v>
      </c>
      <c r="H1451" s="137">
        <v>1</v>
      </c>
      <c r="I1451" s="138"/>
      <c r="J1451" s="139">
        <f>ROUND(I1451*H1451,2)</f>
        <v>0</v>
      </c>
      <c r="K1451" s="140"/>
      <c r="L1451" s="32"/>
      <c r="M1451" s="141" t="s">
        <v>1</v>
      </c>
      <c r="N1451" s="142" t="s">
        <v>38</v>
      </c>
      <c r="P1451" s="143">
        <f>O1451*H1451</f>
        <v>0</v>
      </c>
      <c r="Q1451" s="143">
        <v>0</v>
      </c>
      <c r="R1451" s="143">
        <f>Q1451*H1451</f>
        <v>0</v>
      </c>
      <c r="S1451" s="143">
        <v>0</v>
      </c>
      <c r="T1451" s="144">
        <f>S1451*H1451</f>
        <v>0</v>
      </c>
      <c r="AR1451" s="145" t="s">
        <v>90</v>
      </c>
      <c r="AT1451" s="145" t="s">
        <v>158</v>
      </c>
      <c r="AU1451" s="145" t="s">
        <v>87</v>
      </c>
      <c r="AY1451" s="17" t="s">
        <v>155</v>
      </c>
      <c r="BE1451" s="146">
        <f>IF(N1451="základní",J1451,0)</f>
        <v>0</v>
      </c>
      <c r="BF1451" s="146">
        <f>IF(N1451="snížená",J1451,0)</f>
        <v>0</v>
      </c>
      <c r="BG1451" s="146">
        <f>IF(N1451="zákl. přenesená",J1451,0)</f>
        <v>0</v>
      </c>
      <c r="BH1451" s="146">
        <f>IF(N1451="sníž. přenesená",J1451,0)</f>
        <v>0</v>
      </c>
      <c r="BI1451" s="146">
        <f>IF(N1451="nulová",J1451,0)</f>
        <v>0</v>
      </c>
      <c r="BJ1451" s="17" t="s">
        <v>80</v>
      </c>
      <c r="BK1451" s="146">
        <f>ROUND(I1451*H1451,2)</f>
        <v>0</v>
      </c>
      <c r="BL1451" s="17" t="s">
        <v>90</v>
      </c>
      <c r="BM1451" s="145" t="s">
        <v>1322</v>
      </c>
    </row>
    <row r="1452" spans="2:65" s="12" customFormat="1" ht="10.199999999999999">
      <c r="B1452" s="147"/>
      <c r="D1452" s="148" t="s">
        <v>162</v>
      </c>
      <c r="E1452" s="149" t="s">
        <v>1</v>
      </c>
      <c r="F1452" s="150" t="s">
        <v>1323</v>
      </c>
      <c r="H1452" s="149" t="s">
        <v>1</v>
      </c>
      <c r="I1452" s="151"/>
      <c r="L1452" s="147"/>
      <c r="M1452" s="152"/>
      <c r="T1452" s="153"/>
      <c r="AT1452" s="149" t="s">
        <v>162</v>
      </c>
      <c r="AU1452" s="149" t="s">
        <v>87</v>
      </c>
      <c r="AV1452" s="12" t="s">
        <v>80</v>
      </c>
      <c r="AW1452" s="12" t="s">
        <v>30</v>
      </c>
      <c r="AX1452" s="12" t="s">
        <v>73</v>
      </c>
      <c r="AY1452" s="149" t="s">
        <v>155</v>
      </c>
    </row>
    <row r="1453" spans="2:65" s="13" customFormat="1" ht="10.199999999999999">
      <c r="B1453" s="154"/>
      <c r="D1453" s="148" t="s">
        <v>162</v>
      </c>
      <c r="E1453" s="155" t="s">
        <v>1</v>
      </c>
      <c r="F1453" s="156" t="s">
        <v>80</v>
      </c>
      <c r="H1453" s="157">
        <v>1</v>
      </c>
      <c r="I1453" s="158"/>
      <c r="L1453" s="154"/>
      <c r="M1453" s="159"/>
      <c r="T1453" s="160"/>
      <c r="AT1453" s="155" t="s">
        <v>162</v>
      </c>
      <c r="AU1453" s="155" t="s">
        <v>87</v>
      </c>
      <c r="AV1453" s="13" t="s">
        <v>82</v>
      </c>
      <c r="AW1453" s="13" t="s">
        <v>30</v>
      </c>
      <c r="AX1453" s="13" t="s">
        <v>73</v>
      </c>
      <c r="AY1453" s="155" t="s">
        <v>155</v>
      </c>
    </row>
    <row r="1454" spans="2:65" s="14" customFormat="1" ht="10.199999999999999">
      <c r="B1454" s="161"/>
      <c r="D1454" s="148" t="s">
        <v>162</v>
      </c>
      <c r="E1454" s="162" t="s">
        <v>1</v>
      </c>
      <c r="F1454" s="163" t="s">
        <v>165</v>
      </c>
      <c r="H1454" s="164">
        <v>1</v>
      </c>
      <c r="I1454" s="165"/>
      <c r="L1454" s="161"/>
      <c r="M1454" s="166"/>
      <c r="T1454" s="167"/>
      <c r="AT1454" s="162" t="s">
        <v>162</v>
      </c>
      <c r="AU1454" s="162" t="s">
        <v>87</v>
      </c>
      <c r="AV1454" s="14" t="s">
        <v>90</v>
      </c>
      <c r="AW1454" s="14" t="s">
        <v>30</v>
      </c>
      <c r="AX1454" s="14" t="s">
        <v>80</v>
      </c>
      <c r="AY1454" s="162" t="s">
        <v>155</v>
      </c>
    </row>
    <row r="1455" spans="2:65" s="11" customFormat="1" ht="20.85" customHeight="1">
      <c r="B1455" s="121"/>
      <c r="D1455" s="122" t="s">
        <v>72</v>
      </c>
      <c r="E1455" s="131" t="s">
        <v>556</v>
      </c>
      <c r="F1455" s="131" t="s">
        <v>1324</v>
      </c>
      <c r="I1455" s="124"/>
      <c r="J1455" s="132">
        <f>BK1455</f>
        <v>0</v>
      </c>
      <c r="L1455" s="121"/>
      <c r="M1455" s="126"/>
      <c r="P1455" s="127">
        <f>SUM(P1456:P1520)</f>
        <v>0</v>
      </c>
      <c r="R1455" s="127">
        <f>SUM(R1456:R1520)</f>
        <v>0</v>
      </c>
      <c r="T1455" s="128">
        <f>SUM(T1456:T1520)</f>
        <v>0</v>
      </c>
      <c r="AR1455" s="122" t="s">
        <v>80</v>
      </c>
      <c r="AT1455" s="129" t="s">
        <v>72</v>
      </c>
      <c r="AU1455" s="129" t="s">
        <v>82</v>
      </c>
      <c r="AY1455" s="122" t="s">
        <v>155</v>
      </c>
      <c r="BK1455" s="130">
        <f>SUM(BK1456:BK1520)</f>
        <v>0</v>
      </c>
    </row>
    <row r="1456" spans="2:65" s="1" customFormat="1" ht="49.05" customHeight="1">
      <c r="B1456" s="32"/>
      <c r="C1456" s="133" t="s">
        <v>729</v>
      </c>
      <c r="D1456" s="133" t="s">
        <v>158</v>
      </c>
      <c r="E1456" s="134" t="s">
        <v>1325</v>
      </c>
      <c r="F1456" s="135" t="s">
        <v>1326</v>
      </c>
      <c r="G1456" s="136" t="s">
        <v>213</v>
      </c>
      <c r="H1456" s="137">
        <v>591.70699999999999</v>
      </c>
      <c r="I1456" s="138"/>
      <c r="J1456" s="139">
        <f>ROUND(I1456*H1456,2)</f>
        <v>0</v>
      </c>
      <c r="K1456" s="140"/>
      <c r="L1456" s="32"/>
      <c r="M1456" s="141" t="s">
        <v>1</v>
      </c>
      <c r="N1456" s="142" t="s">
        <v>38</v>
      </c>
      <c r="P1456" s="143">
        <f>O1456*H1456</f>
        <v>0</v>
      </c>
      <c r="Q1456" s="143">
        <v>0</v>
      </c>
      <c r="R1456" s="143">
        <f>Q1456*H1456</f>
        <v>0</v>
      </c>
      <c r="S1456" s="143">
        <v>0</v>
      </c>
      <c r="T1456" s="144">
        <f>S1456*H1456</f>
        <v>0</v>
      </c>
      <c r="AR1456" s="145" t="s">
        <v>90</v>
      </c>
      <c r="AT1456" s="145" t="s">
        <v>158</v>
      </c>
      <c r="AU1456" s="145" t="s">
        <v>87</v>
      </c>
      <c r="AY1456" s="17" t="s">
        <v>155</v>
      </c>
      <c r="BE1456" s="146">
        <f>IF(N1456="základní",J1456,0)</f>
        <v>0</v>
      </c>
      <c r="BF1456" s="146">
        <f>IF(N1456="snížená",J1456,0)</f>
        <v>0</v>
      </c>
      <c r="BG1456" s="146">
        <f>IF(N1456="zákl. přenesená",J1456,0)</f>
        <v>0</v>
      </c>
      <c r="BH1456" s="146">
        <f>IF(N1456="sníž. přenesená",J1456,0)</f>
        <v>0</v>
      </c>
      <c r="BI1456" s="146">
        <f>IF(N1456="nulová",J1456,0)</f>
        <v>0</v>
      </c>
      <c r="BJ1456" s="17" t="s">
        <v>80</v>
      </c>
      <c r="BK1456" s="146">
        <f>ROUND(I1456*H1456,2)</f>
        <v>0</v>
      </c>
      <c r="BL1456" s="17" t="s">
        <v>90</v>
      </c>
      <c r="BM1456" s="145" t="s">
        <v>1327</v>
      </c>
    </row>
    <row r="1457" spans="2:51" s="12" customFormat="1" ht="10.199999999999999">
      <c r="B1457" s="147"/>
      <c r="D1457" s="148" t="s">
        <v>162</v>
      </c>
      <c r="E1457" s="149" t="s">
        <v>1</v>
      </c>
      <c r="F1457" s="150" t="s">
        <v>245</v>
      </c>
      <c r="H1457" s="149" t="s">
        <v>1</v>
      </c>
      <c r="I1457" s="151"/>
      <c r="L1457" s="147"/>
      <c r="M1457" s="152"/>
      <c r="T1457" s="153"/>
      <c r="AT1457" s="149" t="s">
        <v>162</v>
      </c>
      <c r="AU1457" s="149" t="s">
        <v>87</v>
      </c>
      <c r="AV1457" s="12" t="s">
        <v>80</v>
      </c>
      <c r="AW1457" s="12" t="s">
        <v>30</v>
      </c>
      <c r="AX1457" s="12" t="s">
        <v>73</v>
      </c>
      <c r="AY1457" s="149" t="s">
        <v>155</v>
      </c>
    </row>
    <row r="1458" spans="2:51" s="12" customFormat="1" ht="10.199999999999999">
      <c r="B1458" s="147"/>
      <c r="D1458" s="148" t="s">
        <v>162</v>
      </c>
      <c r="E1458" s="149" t="s">
        <v>1</v>
      </c>
      <c r="F1458" s="150" t="s">
        <v>480</v>
      </c>
      <c r="H1458" s="149" t="s">
        <v>1</v>
      </c>
      <c r="I1458" s="151"/>
      <c r="L1458" s="147"/>
      <c r="M1458" s="152"/>
      <c r="T1458" s="153"/>
      <c r="AT1458" s="149" t="s">
        <v>162</v>
      </c>
      <c r="AU1458" s="149" t="s">
        <v>87</v>
      </c>
      <c r="AV1458" s="12" t="s">
        <v>80</v>
      </c>
      <c r="AW1458" s="12" t="s">
        <v>30</v>
      </c>
      <c r="AX1458" s="12" t="s">
        <v>73</v>
      </c>
      <c r="AY1458" s="149" t="s">
        <v>155</v>
      </c>
    </row>
    <row r="1459" spans="2:51" s="12" customFormat="1" ht="10.199999999999999">
      <c r="B1459" s="147"/>
      <c r="D1459" s="148" t="s">
        <v>162</v>
      </c>
      <c r="E1459" s="149" t="s">
        <v>1</v>
      </c>
      <c r="F1459" s="150" t="s">
        <v>246</v>
      </c>
      <c r="H1459" s="149" t="s">
        <v>1</v>
      </c>
      <c r="I1459" s="151"/>
      <c r="L1459" s="147"/>
      <c r="M1459" s="152"/>
      <c r="T1459" s="153"/>
      <c r="AT1459" s="149" t="s">
        <v>162</v>
      </c>
      <c r="AU1459" s="149" t="s">
        <v>87</v>
      </c>
      <c r="AV1459" s="12" t="s">
        <v>80</v>
      </c>
      <c r="AW1459" s="12" t="s">
        <v>30</v>
      </c>
      <c r="AX1459" s="12" t="s">
        <v>73</v>
      </c>
      <c r="AY1459" s="149" t="s">
        <v>155</v>
      </c>
    </row>
    <row r="1460" spans="2:51" s="12" customFormat="1" ht="10.199999999999999">
      <c r="B1460" s="147"/>
      <c r="D1460" s="148" t="s">
        <v>162</v>
      </c>
      <c r="E1460" s="149" t="s">
        <v>1</v>
      </c>
      <c r="F1460" s="150" t="s">
        <v>929</v>
      </c>
      <c r="H1460" s="149" t="s">
        <v>1</v>
      </c>
      <c r="I1460" s="151"/>
      <c r="L1460" s="147"/>
      <c r="M1460" s="152"/>
      <c r="T1460" s="153"/>
      <c r="AT1460" s="149" t="s">
        <v>162</v>
      </c>
      <c r="AU1460" s="149" t="s">
        <v>87</v>
      </c>
      <c r="AV1460" s="12" t="s">
        <v>80</v>
      </c>
      <c r="AW1460" s="12" t="s">
        <v>30</v>
      </c>
      <c r="AX1460" s="12" t="s">
        <v>73</v>
      </c>
      <c r="AY1460" s="149" t="s">
        <v>155</v>
      </c>
    </row>
    <row r="1461" spans="2:51" s="12" customFormat="1" ht="10.199999999999999">
      <c r="B1461" s="147"/>
      <c r="D1461" s="148" t="s">
        <v>162</v>
      </c>
      <c r="E1461" s="149" t="s">
        <v>1</v>
      </c>
      <c r="F1461" s="150" t="s">
        <v>931</v>
      </c>
      <c r="H1461" s="149" t="s">
        <v>1</v>
      </c>
      <c r="I1461" s="151"/>
      <c r="L1461" s="147"/>
      <c r="M1461" s="152"/>
      <c r="T1461" s="153"/>
      <c r="AT1461" s="149" t="s">
        <v>162</v>
      </c>
      <c r="AU1461" s="149" t="s">
        <v>87</v>
      </c>
      <c r="AV1461" s="12" t="s">
        <v>80</v>
      </c>
      <c r="AW1461" s="12" t="s">
        <v>30</v>
      </c>
      <c r="AX1461" s="12" t="s">
        <v>73</v>
      </c>
      <c r="AY1461" s="149" t="s">
        <v>155</v>
      </c>
    </row>
    <row r="1462" spans="2:51" s="13" customFormat="1" ht="10.199999999999999">
      <c r="B1462" s="154"/>
      <c r="D1462" s="148" t="s">
        <v>162</v>
      </c>
      <c r="E1462" s="155" t="s">
        <v>1</v>
      </c>
      <c r="F1462" s="156" t="s">
        <v>1328</v>
      </c>
      <c r="H1462" s="157">
        <v>26.315000000000001</v>
      </c>
      <c r="I1462" s="158"/>
      <c r="L1462" s="154"/>
      <c r="M1462" s="159"/>
      <c r="T1462" s="160"/>
      <c r="AT1462" s="155" t="s">
        <v>162</v>
      </c>
      <c r="AU1462" s="155" t="s">
        <v>87</v>
      </c>
      <c r="AV1462" s="13" t="s">
        <v>82</v>
      </c>
      <c r="AW1462" s="13" t="s">
        <v>30</v>
      </c>
      <c r="AX1462" s="13" t="s">
        <v>73</v>
      </c>
      <c r="AY1462" s="155" t="s">
        <v>155</v>
      </c>
    </row>
    <row r="1463" spans="2:51" s="13" customFormat="1" ht="10.199999999999999">
      <c r="B1463" s="154"/>
      <c r="D1463" s="148" t="s">
        <v>162</v>
      </c>
      <c r="E1463" s="155" t="s">
        <v>1</v>
      </c>
      <c r="F1463" s="156" t="s">
        <v>1329</v>
      </c>
      <c r="H1463" s="157">
        <v>36.898000000000003</v>
      </c>
      <c r="I1463" s="158"/>
      <c r="L1463" s="154"/>
      <c r="M1463" s="159"/>
      <c r="T1463" s="160"/>
      <c r="AT1463" s="155" t="s">
        <v>162</v>
      </c>
      <c r="AU1463" s="155" t="s">
        <v>87</v>
      </c>
      <c r="AV1463" s="13" t="s">
        <v>82</v>
      </c>
      <c r="AW1463" s="13" t="s">
        <v>30</v>
      </c>
      <c r="AX1463" s="13" t="s">
        <v>73</v>
      </c>
      <c r="AY1463" s="155" t="s">
        <v>155</v>
      </c>
    </row>
    <row r="1464" spans="2:51" s="13" customFormat="1" ht="10.199999999999999">
      <c r="B1464" s="154"/>
      <c r="D1464" s="148" t="s">
        <v>162</v>
      </c>
      <c r="E1464" s="155" t="s">
        <v>1</v>
      </c>
      <c r="F1464" s="156" t="s">
        <v>1330</v>
      </c>
      <c r="H1464" s="157">
        <v>28.809000000000001</v>
      </c>
      <c r="I1464" s="158"/>
      <c r="L1464" s="154"/>
      <c r="M1464" s="159"/>
      <c r="T1464" s="160"/>
      <c r="AT1464" s="155" t="s">
        <v>162</v>
      </c>
      <c r="AU1464" s="155" t="s">
        <v>87</v>
      </c>
      <c r="AV1464" s="13" t="s">
        <v>82</v>
      </c>
      <c r="AW1464" s="13" t="s">
        <v>30</v>
      </c>
      <c r="AX1464" s="13" t="s">
        <v>73</v>
      </c>
      <c r="AY1464" s="155" t="s">
        <v>155</v>
      </c>
    </row>
    <row r="1465" spans="2:51" s="13" customFormat="1" ht="10.199999999999999">
      <c r="B1465" s="154"/>
      <c r="D1465" s="148" t="s">
        <v>162</v>
      </c>
      <c r="E1465" s="155" t="s">
        <v>1</v>
      </c>
      <c r="F1465" s="156" t="s">
        <v>1331</v>
      </c>
      <c r="H1465" s="157">
        <v>29.117999999999999</v>
      </c>
      <c r="I1465" s="158"/>
      <c r="L1465" s="154"/>
      <c r="M1465" s="159"/>
      <c r="T1465" s="160"/>
      <c r="AT1465" s="155" t="s">
        <v>162</v>
      </c>
      <c r="AU1465" s="155" t="s">
        <v>87</v>
      </c>
      <c r="AV1465" s="13" t="s">
        <v>82</v>
      </c>
      <c r="AW1465" s="13" t="s">
        <v>30</v>
      </c>
      <c r="AX1465" s="13" t="s">
        <v>73</v>
      </c>
      <c r="AY1465" s="155" t="s">
        <v>155</v>
      </c>
    </row>
    <row r="1466" spans="2:51" s="12" customFormat="1" ht="10.199999999999999">
      <c r="B1466" s="147"/>
      <c r="D1466" s="148" t="s">
        <v>162</v>
      </c>
      <c r="E1466" s="149" t="s">
        <v>1</v>
      </c>
      <c r="F1466" s="150" t="s">
        <v>934</v>
      </c>
      <c r="H1466" s="149" t="s">
        <v>1</v>
      </c>
      <c r="I1466" s="151"/>
      <c r="L1466" s="147"/>
      <c r="M1466" s="152"/>
      <c r="T1466" s="153"/>
      <c r="AT1466" s="149" t="s">
        <v>162</v>
      </c>
      <c r="AU1466" s="149" t="s">
        <v>87</v>
      </c>
      <c r="AV1466" s="12" t="s">
        <v>80</v>
      </c>
      <c r="AW1466" s="12" t="s">
        <v>30</v>
      </c>
      <c r="AX1466" s="12" t="s">
        <v>73</v>
      </c>
      <c r="AY1466" s="149" t="s">
        <v>155</v>
      </c>
    </row>
    <row r="1467" spans="2:51" s="13" customFormat="1" ht="10.199999999999999">
      <c r="B1467" s="154"/>
      <c r="D1467" s="148" t="s">
        <v>162</v>
      </c>
      <c r="E1467" s="155" t="s">
        <v>1</v>
      </c>
      <c r="F1467" s="156" t="s">
        <v>1332</v>
      </c>
      <c r="H1467" s="157">
        <v>81.795000000000002</v>
      </c>
      <c r="I1467" s="158"/>
      <c r="L1467" s="154"/>
      <c r="M1467" s="159"/>
      <c r="T1467" s="160"/>
      <c r="AT1467" s="155" t="s">
        <v>162</v>
      </c>
      <c r="AU1467" s="155" t="s">
        <v>87</v>
      </c>
      <c r="AV1467" s="13" t="s">
        <v>82</v>
      </c>
      <c r="AW1467" s="13" t="s">
        <v>30</v>
      </c>
      <c r="AX1467" s="13" t="s">
        <v>73</v>
      </c>
      <c r="AY1467" s="155" t="s">
        <v>155</v>
      </c>
    </row>
    <row r="1468" spans="2:51" s="13" customFormat="1" ht="10.199999999999999">
      <c r="B1468" s="154"/>
      <c r="D1468" s="148" t="s">
        <v>162</v>
      </c>
      <c r="E1468" s="155" t="s">
        <v>1</v>
      </c>
      <c r="F1468" s="156" t="s">
        <v>1333</v>
      </c>
      <c r="H1468" s="157">
        <v>27.503</v>
      </c>
      <c r="I1468" s="158"/>
      <c r="L1468" s="154"/>
      <c r="M1468" s="159"/>
      <c r="T1468" s="160"/>
      <c r="AT1468" s="155" t="s">
        <v>162</v>
      </c>
      <c r="AU1468" s="155" t="s">
        <v>87</v>
      </c>
      <c r="AV1468" s="13" t="s">
        <v>82</v>
      </c>
      <c r="AW1468" s="13" t="s">
        <v>30</v>
      </c>
      <c r="AX1468" s="13" t="s">
        <v>73</v>
      </c>
      <c r="AY1468" s="155" t="s">
        <v>155</v>
      </c>
    </row>
    <row r="1469" spans="2:51" s="12" customFormat="1" ht="10.199999999999999">
      <c r="B1469" s="147"/>
      <c r="D1469" s="148" t="s">
        <v>162</v>
      </c>
      <c r="E1469" s="149" t="s">
        <v>1</v>
      </c>
      <c r="F1469" s="150" t="s">
        <v>936</v>
      </c>
      <c r="H1469" s="149" t="s">
        <v>1</v>
      </c>
      <c r="I1469" s="151"/>
      <c r="L1469" s="147"/>
      <c r="M1469" s="152"/>
      <c r="T1469" s="153"/>
      <c r="AT1469" s="149" t="s">
        <v>162</v>
      </c>
      <c r="AU1469" s="149" t="s">
        <v>87</v>
      </c>
      <c r="AV1469" s="12" t="s">
        <v>80</v>
      </c>
      <c r="AW1469" s="12" t="s">
        <v>30</v>
      </c>
      <c r="AX1469" s="12" t="s">
        <v>73</v>
      </c>
      <c r="AY1469" s="149" t="s">
        <v>155</v>
      </c>
    </row>
    <row r="1470" spans="2:51" s="13" customFormat="1" ht="10.199999999999999">
      <c r="B1470" s="154"/>
      <c r="D1470" s="148" t="s">
        <v>162</v>
      </c>
      <c r="E1470" s="155" t="s">
        <v>1</v>
      </c>
      <c r="F1470" s="156" t="s">
        <v>1334</v>
      </c>
      <c r="H1470" s="157">
        <v>77.135000000000005</v>
      </c>
      <c r="I1470" s="158"/>
      <c r="L1470" s="154"/>
      <c r="M1470" s="159"/>
      <c r="T1470" s="160"/>
      <c r="AT1470" s="155" t="s">
        <v>162</v>
      </c>
      <c r="AU1470" s="155" t="s">
        <v>87</v>
      </c>
      <c r="AV1470" s="13" t="s">
        <v>82</v>
      </c>
      <c r="AW1470" s="13" t="s">
        <v>30</v>
      </c>
      <c r="AX1470" s="13" t="s">
        <v>73</v>
      </c>
      <c r="AY1470" s="155" t="s">
        <v>155</v>
      </c>
    </row>
    <row r="1471" spans="2:51" s="13" customFormat="1" ht="10.199999999999999">
      <c r="B1471" s="154"/>
      <c r="D1471" s="148" t="s">
        <v>162</v>
      </c>
      <c r="E1471" s="155" t="s">
        <v>1</v>
      </c>
      <c r="F1471" s="156" t="s">
        <v>1335</v>
      </c>
      <c r="H1471" s="157">
        <v>39.984999999999999</v>
      </c>
      <c r="I1471" s="158"/>
      <c r="L1471" s="154"/>
      <c r="M1471" s="159"/>
      <c r="T1471" s="160"/>
      <c r="AT1471" s="155" t="s">
        <v>162</v>
      </c>
      <c r="AU1471" s="155" t="s">
        <v>87</v>
      </c>
      <c r="AV1471" s="13" t="s">
        <v>82</v>
      </c>
      <c r="AW1471" s="13" t="s">
        <v>30</v>
      </c>
      <c r="AX1471" s="13" t="s">
        <v>73</v>
      </c>
      <c r="AY1471" s="155" t="s">
        <v>155</v>
      </c>
    </row>
    <row r="1472" spans="2:51" s="13" customFormat="1" ht="10.199999999999999">
      <c r="B1472" s="154"/>
      <c r="D1472" s="148" t="s">
        <v>162</v>
      </c>
      <c r="E1472" s="155" t="s">
        <v>1</v>
      </c>
      <c r="F1472" s="156" t="s">
        <v>1336</v>
      </c>
      <c r="H1472" s="157">
        <v>31.088999999999999</v>
      </c>
      <c r="I1472" s="158"/>
      <c r="L1472" s="154"/>
      <c r="M1472" s="159"/>
      <c r="T1472" s="160"/>
      <c r="AT1472" s="155" t="s">
        <v>162</v>
      </c>
      <c r="AU1472" s="155" t="s">
        <v>87</v>
      </c>
      <c r="AV1472" s="13" t="s">
        <v>82</v>
      </c>
      <c r="AW1472" s="13" t="s">
        <v>30</v>
      </c>
      <c r="AX1472" s="13" t="s">
        <v>73</v>
      </c>
      <c r="AY1472" s="155" t="s">
        <v>155</v>
      </c>
    </row>
    <row r="1473" spans="2:65" s="12" customFormat="1" ht="10.199999999999999">
      <c r="B1473" s="147"/>
      <c r="D1473" s="148" t="s">
        <v>162</v>
      </c>
      <c r="E1473" s="149" t="s">
        <v>1</v>
      </c>
      <c r="F1473" s="150" t="s">
        <v>941</v>
      </c>
      <c r="H1473" s="149" t="s">
        <v>1</v>
      </c>
      <c r="I1473" s="151"/>
      <c r="L1473" s="147"/>
      <c r="M1473" s="152"/>
      <c r="T1473" s="153"/>
      <c r="AT1473" s="149" t="s">
        <v>162</v>
      </c>
      <c r="AU1473" s="149" t="s">
        <v>87</v>
      </c>
      <c r="AV1473" s="12" t="s">
        <v>80</v>
      </c>
      <c r="AW1473" s="12" t="s">
        <v>30</v>
      </c>
      <c r="AX1473" s="12" t="s">
        <v>73</v>
      </c>
      <c r="AY1473" s="149" t="s">
        <v>155</v>
      </c>
    </row>
    <row r="1474" spans="2:65" s="13" customFormat="1" ht="10.199999999999999">
      <c r="B1474" s="154"/>
      <c r="D1474" s="148" t="s">
        <v>162</v>
      </c>
      <c r="E1474" s="155" t="s">
        <v>1</v>
      </c>
      <c r="F1474" s="156" t="s">
        <v>1337</v>
      </c>
      <c r="H1474" s="157">
        <v>67.649000000000001</v>
      </c>
      <c r="I1474" s="158"/>
      <c r="L1474" s="154"/>
      <c r="M1474" s="159"/>
      <c r="T1474" s="160"/>
      <c r="AT1474" s="155" t="s">
        <v>162</v>
      </c>
      <c r="AU1474" s="155" t="s">
        <v>87</v>
      </c>
      <c r="AV1474" s="13" t="s">
        <v>82</v>
      </c>
      <c r="AW1474" s="13" t="s">
        <v>30</v>
      </c>
      <c r="AX1474" s="13" t="s">
        <v>73</v>
      </c>
      <c r="AY1474" s="155" t="s">
        <v>155</v>
      </c>
    </row>
    <row r="1475" spans="2:65" s="13" customFormat="1" ht="10.199999999999999">
      <c r="B1475" s="154"/>
      <c r="D1475" s="148" t="s">
        <v>162</v>
      </c>
      <c r="E1475" s="155" t="s">
        <v>1</v>
      </c>
      <c r="F1475" s="156" t="s">
        <v>1338</v>
      </c>
      <c r="H1475" s="157">
        <v>73.248999999999995</v>
      </c>
      <c r="I1475" s="158"/>
      <c r="L1475" s="154"/>
      <c r="M1475" s="159"/>
      <c r="T1475" s="160"/>
      <c r="AT1475" s="155" t="s">
        <v>162</v>
      </c>
      <c r="AU1475" s="155" t="s">
        <v>87</v>
      </c>
      <c r="AV1475" s="13" t="s">
        <v>82</v>
      </c>
      <c r="AW1475" s="13" t="s">
        <v>30</v>
      </c>
      <c r="AX1475" s="13" t="s">
        <v>73</v>
      </c>
      <c r="AY1475" s="155" t="s">
        <v>155</v>
      </c>
    </row>
    <row r="1476" spans="2:65" s="13" customFormat="1" ht="10.199999999999999">
      <c r="B1476" s="154"/>
      <c r="D1476" s="148" t="s">
        <v>162</v>
      </c>
      <c r="E1476" s="155" t="s">
        <v>1</v>
      </c>
      <c r="F1476" s="156" t="s">
        <v>1339</v>
      </c>
      <c r="H1476" s="157">
        <v>13.4</v>
      </c>
      <c r="I1476" s="158"/>
      <c r="L1476" s="154"/>
      <c r="M1476" s="159"/>
      <c r="T1476" s="160"/>
      <c r="AT1476" s="155" t="s">
        <v>162</v>
      </c>
      <c r="AU1476" s="155" t="s">
        <v>87</v>
      </c>
      <c r="AV1476" s="13" t="s">
        <v>82</v>
      </c>
      <c r="AW1476" s="13" t="s">
        <v>30</v>
      </c>
      <c r="AX1476" s="13" t="s">
        <v>73</v>
      </c>
      <c r="AY1476" s="155" t="s">
        <v>155</v>
      </c>
    </row>
    <row r="1477" spans="2:65" s="15" customFormat="1" ht="10.199999999999999">
      <c r="B1477" s="168"/>
      <c r="D1477" s="148" t="s">
        <v>162</v>
      </c>
      <c r="E1477" s="169" t="s">
        <v>1</v>
      </c>
      <c r="F1477" s="170" t="s">
        <v>170</v>
      </c>
      <c r="H1477" s="171">
        <v>532.94499999999994</v>
      </c>
      <c r="I1477" s="172"/>
      <c r="L1477" s="168"/>
      <c r="M1477" s="173"/>
      <c r="T1477" s="174"/>
      <c r="AT1477" s="169" t="s">
        <v>162</v>
      </c>
      <c r="AU1477" s="169" t="s">
        <v>87</v>
      </c>
      <c r="AV1477" s="15" t="s">
        <v>87</v>
      </c>
      <c r="AW1477" s="15" t="s">
        <v>30</v>
      </c>
      <c r="AX1477" s="15" t="s">
        <v>73</v>
      </c>
      <c r="AY1477" s="169" t="s">
        <v>155</v>
      </c>
    </row>
    <row r="1478" spans="2:65" s="12" customFormat="1" ht="10.199999999999999">
      <c r="B1478" s="147"/>
      <c r="D1478" s="148" t="s">
        <v>162</v>
      </c>
      <c r="E1478" s="149" t="s">
        <v>1</v>
      </c>
      <c r="F1478" s="150" t="s">
        <v>1340</v>
      </c>
      <c r="H1478" s="149" t="s">
        <v>1</v>
      </c>
      <c r="I1478" s="151"/>
      <c r="L1478" s="147"/>
      <c r="M1478" s="152"/>
      <c r="T1478" s="153"/>
      <c r="AT1478" s="149" t="s">
        <v>162</v>
      </c>
      <c r="AU1478" s="149" t="s">
        <v>87</v>
      </c>
      <c r="AV1478" s="12" t="s">
        <v>80</v>
      </c>
      <c r="AW1478" s="12" t="s">
        <v>30</v>
      </c>
      <c r="AX1478" s="12" t="s">
        <v>73</v>
      </c>
      <c r="AY1478" s="149" t="s">
        <v>155</v>
      </c>
    </row>
    <row r="1479" spans="2:65" s="13" customFormat="1" ht="10.199999999999999">
      <c r="B1479" s="154"/>
      <c r="D1479" s="148" t="s">
        <v>162</v>
      </c>
      <c r="E1479" s="155" t="s">
        <v>1</v>
      </c>
      <c r="F1479" s="156" t="s">
        <v>1341</v>
      </c>
      <c r="H1479" s="157">
        <v>22.452999999999999</v>
      </c>
      <c r="I1479" s="158"/>
      <c r="L1479" s="154"/>
      <c r="M1479" s="159"/>
      <c r="T1479" s="160"/>
      <c r="AT1479" s="155" t="s">
        <v>162</v>
      </c>
      <c r="AU1479" s="155" t="s">
        <v>87</v>
      </c>
      <c r="AV1479" s="13" t="s">
        <v>82</v>
      </c>
      <c r="AW1479" s="13" t="s">
        <v>30</v>
      </c>
      <c r="AX1479" s="13" t="s">
        <v>73</v>
      </c>
      <c r="AY1479" s="155" t="s">
        <v>155</v>
      </c>
    </row>
    <row r="1480" spans="2:65" s="13" customFormat="1" ht="10.199999999999999">
      <c r="B1480" s="154"/>
      <c r="D1480" s="148" t="s">
        <v>162</v>
      </c>
      <c r="E1480" s="155" t="s">
        <v>1</v>
      </c>
      <c r="F1480" s="156" t="s">
        <v>1342</v>
      </c>
      <c r="H1480" s="157">
        <v>23.568999999999999</v>
      </c>
      <c r="I1480" s="158"/>
      <c r="L1480" s="154"/>
      <c r="M1480" s="159"/>
      <c r="T1480" s="160"/>
      <c r="AT1480" s="155" t="s">
        <v>162</v>
      </c>
      <c r="AU1480" s="155" t="s">
        <v>87</v>
      </c>
      <c r="AV1480" s="13" t="s">
        <v>82</v>
      </c>
      <c r="AW1480" s="13" t="s">
        <v>30</v>
      </c>
      <c r="AX1480" s="13" t="s">
        <v>73</v>
      </c>
      <c r="AY1480" s="155" t="s">
        <v>155</v>
      </c>
    </row>
    <row r="1481" spans="2:65" s="13" customFormat="1" ht="10.199999999999999">
      <c r="B1481" s="154"/>
      <c r="D1481" s="148" t="s">
        <v>162</v>
      </c>
      <c r="E1481" s="155" t="s">
        <v>1</v>
      </c>
      <c r="F1481" s="156" t="s">
        <v>1343</v>
      </c>
      <c r="H1481" s="157">
        <v>12.74</v>
      </c>
      <c r="I1481" s="158"/>
      <c r="L1481" s="154"/>
      <c r="M1481" s="159"/>
      <c r="T1481" s="160"/>
      <c r="AT1481" s="155" t="s">
        <v>162</v>
      </c>
      <c r="AU1481" s="155" t="s">
        <v>87</v>
      </c>
      <c r="AV1481" s="13" t="s">
        <v>82</v>
      </c>
      <c r="AW1481" s="13" t="s">
        <v>30</v>
      </c>
      <c r="AX1481" s="13" t="s">
        <v>73</v>
      </c>
      <c r="AY1481" s="155" t="s">
        <v>155</v>
      </c>
    </row>
    <row r="1482" spans="2:65" s="15" customFormat="1" ht="10.199999999999999">
      <c r="B1482" s="168"/>
      <c r="D1482" s="148" t="s">
        <v>162</v>
      </c>
      <c r="E1482" s="169" t="s">
        <v>1</v>
      </c>
      <c r="F1482" s="170" t="s">
        <v>170</v>
      </c>
      <c r="H1482" s="171">
        <v>58.762</v>
      </c>
      <c r="I1482" s="172"/>
      <c r="L1482" s="168"/>
      <c r="M1482" s="173"/>
      <c r="T1482" s="174"/>
      <c r="AT1482" s="169" t="s">
        <v>162</v>
      </c>
      <c r="AU1482" s="169" t="s">
        <v>87</v>
      </c>
      <c r="AV1482" s="15" t="s">
        <v>87</v>
      </c>
      <c r="AW1482" s="15" t="s">
        <v>30</v>
      </c>
      <c r="AX1482" s="15" t="s">
        <v>73</v>
      </c>
      <c r="AY1482" s="169" t="s">
        <v>155</v>
      </c>
    </row>
    <row r="1483" spans="2:65" s="14" customFormat="1" ht="10.199999999999999">
      <c r="B1483" s="161"/>
      <c r="D1483" s="148" t="s">
        <v>162</v>
      </c>
      <c r="E1483" s="162" t="s">
        <v>1</v>
      </c>
      <c r="F1483" s="163" t="s">
        <v>165</v>
      </c>
      <c r="H1483" s="164">
        <v>591.70699999999988</v>
      </c>
      <c r="I1483" s="165"/>
      <c r="L1483" s="161"/>
      <c r="M1483" s="166"/>
      <c r="T1483" s="167"/>
      <c r="AT1483" s="162" t="s">
        <v>162</v>
      </c>
      <c r="AU1483" s="162" t="s">
        <v>87</v>
      </c>
      <c r="AV1483" s="14" t="s">
        <v>90</v>
      </c>
      <c r="AW1483" s="14" t="s">
        <v>30</v>
      </c>
      <c r="AX1483" s="14" t="s">
        <v>80</v>
      </c>
      <c r="AY1483" s="162" t="s">
        <v>155</v>
      </c>
    </row>
    <row r="1484" spans="2:65" s="1" customFormat="1" ht="49.05" customHeight="1">
      <c r="B1484" s="32"/>
      <c r="C1484" s="133" t="s">
        <v>1344</v>
      </c>
      <c r="D1484" s="133" t="s">
        <v>158</v>
      </c>
      <c r="E1484" s="134" t="s">
        <v>1345</v>
      </c>
      <c r="F1484" s="135" t="s">
        <v>1346</v>
      </c>
      <c r="G1484" s="136" t="s">
        <v>213</v>
      </c>
      <c r="H1484" s="137">
        <v>35502.42</v>
      </c>
      <c r="I1484" s="138"/>
      <c r="J1484" s="139">
        <f>ROUND(I1484*H1484,2)</f>
        <v>0</v>
      </c>
      <c r="K1484" s="140"/>
      <c r="L1484" s="32"/>
      <c r="M1484" s="141" t="s">
        <v>1</v>
      </c>
      <c r="N1484" s="142" t="s">
        <v>38</v>
      </c>
      <c r="P1484" s="143">
        <f>O1484*H1484</f>
        <v>0</v>
      </c>
      <c r="Q1484" s="143">
        <v>0</v>
      </c>
      <c r="R1484" s="143">
        <f>Q1484*H1484</f>
        <v>0</v>
      </c>
      <c r="S1484" s="143">
        <v>0</v>
      </c>
      <c r="T1484" s="144">
        <f>S1484*H1484</f>
        <v>0</v>
      </c>
      <c r="AR1484" s="145" t="s">
        <v>90</v>
      </c>
      <c r="AT1484" s="145" t="s">
        <v>158</v>
      </c>
      <c r="AU1484" s="145" t="s">
        <v>87</v>
      </c>
      <c r="AY1484" s="17" t="s">
        <v>155</v>
      </c>
      <c r="BE1484" s="146">
        <f>IF(N1484="základní",J1484,0)</f>
        <v>0</v>
      </c>
      <c r="BF1484" s="146">
        <f>IF(N1484="snížená",J1484,0)</f>
        <v>0</v>
      </c>
      <c r="BG1484" s="146">
        <f>IF(N1484="zákl. přenesená",J1484,0)</f>
        <v>0</v>
      </c>
      <c r="BH1484" s="146">
        <f>IF(N1484="sníž. přenesená",J1484,0)</f>
        <v>0</v>
      </c>
      <c r="BI1484" s="146">
        <f>IF(N1484="nulová",J1484,0)</f>
        <v>0</v>
      </c>
      <c r="BJ1484" s="17" t="s">
        <v>80</v>
      </c>
      <c r="BK1484" s="146">
        <f>ROUND(I1484*H1484,2)</f>
        <v>0</v>
      </c>
      <c r="BL1484" s="17" t="s">
        <v>90</v>
      </c>
      <c r="BM1484" s="145" t="s">
        <v>1347</v>
      </c>
    </row>
    <row r="1485" spans="2:65" s="13" customFormat="1" ht="10.199999999999999">
      <c r="B1485" s="154"/>
      <c r="D1485" s="148" t="s">
        <v>162</v>
      </c>
      <c r="E1485" s="155" t="s">
        <v>1</v>
      </c>
      <c r="F1485" s="156" t="s">
        <v>1348</v>
      </c>
      <c r="H1485" s="157">
        <v>35502.42</v>
      </c>
      <c r="I1485" s="158"/>
      <c r="L1485" s="154"/>
      <c r="M1485" s="159"/>
      <c r="T1485" s="160"/>
      <c r="AT1485" s="155" t="s">
        <v>162</v>
      </c>
      <c r="AU1485" s="155" t="s">
        <v>87</v>
      </c>
      <c r="AV1485" s="13" t="s">
        <v>82</v>
      </c>
      <c r="AW1485" s="13" t="s">
        <v>30</v>
      </c>
      <c r="AX1485" s="13" t="s">
        <v>73</v>
      </c>
      <c r="AY1485" s="155" t="s">
        <v>155</v>
      </c>
    </row>
    <row r="1486" spans="2:65" s="14" customFormat="1" ht="10.199999999999999">
      <c r="B1486" s="161"/>
      <c r="D1486" s="148" t="s">
        <v>162</v>
      </c>
      <c r="E1486" s="162" t="s">
        <v>1</v>
      </c>
      <c r="F1486" s="163" t="s">
        <v>165</v>
      </c>
      <c r="H1486" s="164">
        <v>35502.42</v>
      </c>
      <c r="I1486" s="165"/>
      <c r="L1486" s="161"/>
      <c r="M1486" s="166"/>
      <c r="T1486" s="167"/>
      <c r="AT1486" s="162" t="s">
        <v>162</v>
      </c>
      <c r="AU1486" s="162" t="s">
        <v>87</v>
      </c>
      <c r="AV1486" s="14" t="s">
        <v>90</v>
      </c>
      <c r="AW1486" s="14" t="s">
        <v>30</v>
      </c>
      <c r="AX1486" s="14" t="s">
        <v>80</v>
      </c>
      <c r="AY1486" s="162" t="s">
        <v>155</v>
      </c>
    </row>
    <row r="1487" spans="2:65" s="1" customFormat="1" ht="49.05" customHeight="1">
      <c r="B1487" s="32"/>
      <c r="C1487" s="133" t="s">
        <v>824</v>
      </c>
      <c r="D1487" s="133" t="s">
        <v>158</v>
      </c>
      <c r="E1487" s="134" t="s">
        <v>1349</v>
      </c>
      <c r="F1487" s="135" t="s">
        <v>1350</v>
      </c>
      <c r="G1487" s="136" t="s">
        <v>213</v>
      </c>
      <c r="H1487" s="137">
        <v>591.70699999999999</v>
      </c>
      <c r="I1487" s="138"/>
      <c r="J1487" s="139">
        <f>ROUND(I1487*H1487,2)</f>
        <v>0</v>
      </c>
      <c r="K1487" s="140"/>
      <c r="L1487" s="32"/>
      <c r="M1487" s="141" t="s">
        <v>1</v>
      </c>
      <c r="N1487" s="142" t="s">
        <v>38</v>
      </c>
      <c r="P1487" s="143">
        <f>O1487*H1487</f>
        <v>0</v>
      </c>
      <c r="Q1487" s="143">
        <v>0</v>
      </c>
      <c r="R1487" s="143">
        <f>Q1487*H1487</f>
        <v>0</v>
      </c>
      <c r="S1487" s="143">
        <v>0</v>
      </c>
      <c r="T1487" s="144">
        <f>S1487*H1487</f>
        <v>0</v>
      </c>
      <c r="AR1487" s="145" t="s">
        <v>90</v>
      </c>
      <c r="AT1487" s="145" t="s">
        <v>158</v>
      </c>
      <c r="AU1487" s="145" t="s">
        <v>87</v>
      </c>
      <c r="AY1487" s="17" t="s">
        <v>155</v>
      </c>
      <c r="BE1487" s="146">
        <f>IF(N1487="základní",J1487,0)</f>
        <v>0</v>
      </c>
      <c r="BF1487" s="146">
        <f>IF(N1487="snížená",J1487,0)</f>
        <v>0</v>
      </c>
      <c r="BG1487" s="146">
        <f>IF(N1487="zákl. přenesená",J1487,0)</f>
        <v>0</v>
      </c>
      <c r="BH1487" s="146">
        <f>IF(N1487="sníž. přenesená",J1487,0)</f>
        <v>0</v>
      </c>
      <c r="BI1487" s="146">
        <f>IF(N1487="nulová",J1487,0)</f>
        <v>0</v>
      </c>
      <c r="BJ1487" s="17" t="s">
        <v>80</v>
      </c>
      <c r="BK1487" s="146">
        <f>ROUND(I1487*H1487,2)</f>
        <v>0</v>
      </c>
      <c r="BL1487" s="17" t="s">
        <v>90</v>
      </c>
      <c r="BM1487" s="145" t="s">
        <v>1351</v>
      </c>
    </row>
    <row r="1488" spans="2:65" s="1" customFormat="1" ht="44.25" customHeight="1">
      <c r="B1488" s="32"/>
      <c r="C1488" s="133" t="s">
        <v>1352</v>
      </c>
      <c r="D1488" s="133" t="s">
        <v>158</v>
      </c>
      <c r="E1488" s="134" t="s">
        <v>1353</v>
      </c>
      <c r="F1488" s="135" t="s">
        <v>1354</v>
      </c>
      <c r="G1488" s="136" t="s">
        <v>213</v>
      </c>
      <c r="H1488" s="137">
        <v>44.984000000000002</v>
      </c>
      <c r="I1488" s="138"/>
      <c r="J1488" s="139">
        <f>ROUND(I1488*H1488,2)</f>
        <v>0</v>
      </c>
      <c r="K1488" s="140"/>
      <c r="L1488" s="32"/>
      <c r="M1488" s="141" t="s">
        <v>1</v>
      </c>
      <c r="N1488" s="142" t="s">
        <v>38</v>
      </c>
      <c r="P1488" s="143">
        <f>O1488*H1488</f>
        <v>0</v>
      </c>
      <c r="Q1488" s="143">
        <v>0</v>
      </c>
      <c r="R1488" s="143">
        <f>Q1488*H1488</f>
        <v>0</v>
      </c>
      <c r="S1488" s="143">
        <v>0</v>
      </c>
      <c r="T1488" s="144">
        <f>S1488*H1488</f>
        <v>0</v>
      </c>
      <c r="AR1488" s="145" t="s">
        <v>90</v>
      </c>
      <c r="AT1488" s="145" t="s">
        <v>158</v>
      </c>
      <c r="AU1488" s="145" t="s">
        <v>87</v>
      </c>
      <c r="AY1488" s="17" t="s">
        <v>155</v>
      </c>
      <c r="BE1488" s="146">
        <f>IF(N1488="základní",J1488,0)</f>
        <v>0</v>
      </c>
      <c r="BF1488" s="146">
        <f>IF(N1488="snížená",J1488,0)</f>
        <v>0</v>
      </c>
      <c r="BG1488" s="146">
        <f>IF(N1488="zákl. přenesená",J1488,0)</f>
        <v>0</v>
      </c>
      <c r="BH1488" s="146">
        <f>IF(N1488="sníž. přenesená",J1488,0)</f>
        <v>0</v>
      </c>
      <c r="BI1488" s="146">
        <f>IF(N1488="nulová",J1488,0)</f>
        <v>0</v>
      </c>
      <c r="BJ1488" s="17" t="s">
        <v>80</v>
      </c>
      <c r="BK1488" s="146">
        <f>ROUND(I1488*H1488,2)</f>
        <v>0</v>
      </c>
      <c r="BL1488" s="17" t="s">
        <v>90</v>
      </c>
      <c r="BM1488" s="145" t="s">
        <v>1355</v>
      </c>
    </row>
    <row r="1489" spans="2:65" s="1" customFormat="1" ht="37.799999999999997" customHeight="1">
      <c r="B1489" s="32"/>
      <c r="C1489" s="133" t="s">
        <v>828</v>
      </c>
      <c r="D1489" s="133" t="s">
        <v>158</v>
      </c>
      <c r="E1489" s="134" t="s">
        <v>1356</v>
      </c>
      <c r="F1489" s="135" t="s">
        <v>1357</v>
      </c>
      <c r="G1489" s="136" t="s">
        <v>161</v>
      </c>
      <c r="H1489" s="137">
        <v>44.984000000000002</v>
      </c>
      <c r="I1489" s="138"/>
      <c r="J1489" s="139">
        <f>ROUND(I1489*H1489,2)</f>
        <v>0</v>
      </c>
      <c r="K1489" s="140"/>
      <c r="L1489" s="32"/>
      <c r="M1489" s="141" t="s">
        <v>1</v>
      </c>
      <c r="N1489" s="142" t="s">
        <v>38</v>
      </c>
      <c r="P1489" s="143">
        <f>O1489*H1489</f>
        <v>0</v>
      </c>
      <c r="Q1489" s="143">
        <v>0</v>
      </c>
      <c r="R1489" s="143">
        <f>Q1489*H1489</f>
        <v>0</v>
      </c>
      <c r="S1489" s="143">
        <v>0</v>
      </c>
      <c r="T1489" s="144">
        <f>S1489*H1489</f>
        <v>0</v>
      </c>
      <c r="AR1489" s="145" t="s">
        <v>90</v>
      </c>
      <c r="AT1489" s="145" t="s">
        <v>158</v>
      </c>
      <c r="AU1489" s="145" t="s">
        <v>87</v>
      </c>
      <c r="AY1489" s="17" t="s">
        <v>155</v>
      </c>
      <c r="BE1489" s="146">
        <f>IF(N1489="základní",J1489,0)</f>
        <v>0</v>
      </c>
      <c r="BF1489" s="146">
        <f>IF(N1489="snížená",J1489,0)</f>
        <v>0</v>
      </c>
      <c r="BG1489" s="146">
        <f>IF(N1489="zákl. přenesená",J1489,0)</f>
        <v>0</v>
      </c>
      <c r="BH1489" s="146">
        <f>IF(N1489="sníž. přenesená",J1489,0)</f>
        <v>0</v>
      </c>
      <c r="BI1489" s="146">
        <f>IF(N1489="nulová",J1489,0)</f>
        <v>0</v>
      </c>
      <c r="BJ1489" s="17" t="s">
        <v>80</v>
      </c>
      <c r="BK1489" s="146">
        <f>ROUND(I1489*H1489,2)</f>
        <v>0</v>
      </c>
      <c r="BL1489" s="17" t="s">
        <v>90</v>
      </c>
      <c r="BM1489" s="145" t="s">
        <v>1358</v>
      </c>
    </row>
    <row r="1490" spans="2:65" s="12" customFormat="1" ht="10.199999999999999">
      <c r="B1490" s="147"/>
      <c r="D1490" s="148" t="s">
        <v>162</v>
      </c>
      <c r="E1490" s="149" t="s">
        <v>1</v>
      </c>
      <c r="F1490" s="150" t="s">
        <v>469</v>
      </c>
      <c r="H1490" s="149" t="s">
        <v>1</v>
      </c>
      <c r="I1490" s="151"/>
      <c r="L1490" s="147"/>
      <c r="M1490" s="152"/>
      <c r="T1490" s="153"/>
      <c r="AT1490" s="149" t="s">
        <v>162</v>
      </c>
      <c r="AU1490" s="149" t="s">
        <v>87</v>
      </c>
      <c r="AV1490" s="12" t="s">
        <v>80</v>
      </c>
      <c r="AW1490" s="12" t="s">
        <v>30</v>
      </c>
      <c r="AX1490" s="12" t="s">
        <v>73</v>
      </c>
      <c r="AY1490" s="149" t="s">
        <v>155</v>
      </c>
    </row>
    <row r="1491" spans="2:65" s="12" customFormat="1" ht="10.199999999999999">
      <c r="B1491" s="147"/>
      <c r="D1491" s="148" t="s">
        <v>162</v>
      </c>
      <c r="E1491" s="149" t="s">
        <v>1</v>
      </c>
      <c r="F1491" s="150" t="s">
        <v>1359</v>
      </c>
      <c r="H1491" s="149" t="s">
        <v>1</v>
      </c>
      <c r="I1491" s="151"/>
      <c r="L1491" s="147"/>
      <c r="M1491" s="152"/>
      <c r="T1491" s="153"/>
      <c r="AT1491" s="149" t="s">
        <v>162</v>
      </c>
      <c r="AU1491" s="149" t="s">
        <v>87</v>
      </c>
      <c r="AV1491" s="12" t="s">
        <v>80</v>
      </c>
      <c r="AW1491" s="12" t="s">
        <v>30</v>
      </c>
      <c r="AX1491" s="12" t="s">
        <v>73</v>
      </c>
      <c r="AY1491" s="149" t="s">
        <v>155</v>
      </c>
    </row>
    <row r="1492" spans="2:65" s="12" customFormat="1" ht="10.199999999999999">
      <c r="B1492" s="147"/>
      <c r="D1492" s="148" t="s">
        <v>162</v>
      </c>
      <c r="E1492" s="149" t="s">
        <v>1</v>
      </c>
      <c r="F1492" s="150" t="s">
        <v>1360</v>
      </c>
      <c r="H1492" s="149" t="s">
        <v>1</v>
      </c>
      <c r="I1492" s="151"/>
      <c r="L1492" s="147"/>
      <c r="M1492" s="152"/>
      <c r="T1492" s="153"/>
      <c r="AT1492" s="149" t="s">
        <v>162</v>
      </c>
      <c r="AU1492" s="149" t="s">
        <v>87</v>
      </c>
      <c r="AV1492" s="12" t="s">
        <v>80</v>
      </c>
      <c r="AW1492" s="12" t="s">
        <v>30</v>
      </c>
      <c r="AX1492" s="12" t="s">
        <v>73</v>
      </c>
      <c r="AY1492" s="149" t="s">
        <v>155</v>
      </c>
    </row>
    <row r="1493" spans="2:65" s="12" customFormat="1" ht="10.199999999999999">
      <c r="B1493" s="147"/>
      <c r="D1493" s="148" t="s">
        <v>162</v>
      </c>
      <c r="E1493" s="149" t="s">
        <v>1</v>
      </c>
      <c r="F1493" s="150" t="s">
        <v>1361</v>
      </c>
      <c r="H1493" s="149" t="s">
        <v>1</v>
      </c>
      <c r="I1493" s="151"/>
      <c r="L1493" s="147"/>
      <c r="M1493" s="152"/>
      <c r="T1493" s="153"/>
      <c r="AT1493" s="149" t="s">
        <v>162</v>
      </c>
      <c r="AU1493" s="149" t="s">
        <v>87</v>
      </c>
      <c r="AV1493" s="12" t="s">
        <v>80</v>
      </c>
      <c r="AW1493" s="12" t="s">
        <v>30</v>
      </c>
      <c r="AX1493" s="12" t="s">
        <v>73</v>
      </c>
      <c r="AY1493" s="149" t="s">
        <v>155</v>
      </c>
    </row>
    <row r="1494" spans="2:65" s="13" customFormat="1" ht="10.199999999999999">
      <c r="B1494" s="154"/>
      <c r="D1494" s="148" t="s">
        <v>162</v>
      </c>
      <c r="E1494" s="155" t="s">
        <v>1</v>
      </c>
      <c r="F1494" s="156" t="s">
        <v>1362</v>
      </c>
      <c r="H1494" s="157">
        <v>12.76</v>
      </c>
      <c r="I1494" s="158"/>
      <c r="L1494" s="154"/>
      <c r="M1494" s="159"/>
      <c r="T1494" s="160"/>
      <c r="AT1494" s="155" t="s">
        <v>162</v>
      </c>
      <c r="AU1494" s="155" t="s">
        <v>87</v>
      </c>
      <c r="AV1494" s="13" t="s">
        <v>82</v>
      </c>
      <c r="AW1494" s="13" t="s">
        <v>30</v>
      </c>
      <c r="AX1494" s="13" t="s">
        <v>73</v>
      </c>
      <c r="AY1494" s="155" t="s">
        <v>155</v>
      </c>
    </row>
    <row r="1495" spans="2:65" s="12" customFormat="1" ht="10.199999999999999">
      <c r="B1495" s="147"/>
      <c r="D1495" s="148" t="s">
        <v>162</v>
      </c>
      <c r="E1495" s="149" t="s">
        <v>1</v>
      </c>
      <c r="F1495" s="150" t="s">
        <v>1363</v>
      </c>
      <c r="H1495" s="149" t="s">
        <v>1</v>
      </c>
      <c r="I1495" s="151"/>
      <c r="L1495" s="147"/>
      <c r="M1495" s="152"/>
      <c r="T1495" s="153"/>
      <c r="AT1495" s="149" t="s">
        <v>162</v>
      </c>
      <c r="AU1495" s="149" t="s">
        <v>87</v>
      </c>
      <c r="AV1495" s="12" t="s">
        <v>80</v>
      </c>
      <c r="AW1495" s="12" t="s">
        <v>30</v>
      </c>
      <c r="AX1495" s="12" t="s">
        <v>73</v>
      </c>
      <c r="AY1495" s="149" t="s">
        <v>155</v>
      </c>
    </row>
    <row r="1496" spans="2:65" s="13" customFormat="1" ht="10.199999999999999">
      <c r="B1496" s="154"/>
      <c r="D1496" s="148" t="s">
        <v>162</v>
      </c>
      <c r="E1496" s="155" t="s">
        <v>1</v>
      </c>
      <c r="F1496" s="156" t="s">
        <v>1364</v>
      </c>
      <c r="H1496" s="157">
        <v>10.74</v>
      </c>
      <c r="I1496" s="158"/>
      <c r="L1496" s="154"/>
      <c r="M1496" s="159"/>
      <c r="T1496" s="160"/>
      <c r="AT1496" s="155" t="s">
        <v>162</v>
      </c>
      <c r="AU1496" s="155" t="s">
        <v>87</v>
      </c>
      <c r="AV1496" s="13" t="s">
        <v>82</v>
      </c>
      <c r="AW1496" s="13" t="s">
        <v>30</v>
      </c>
      <c r="AX1496" s="13" t="s">
        <v>73</v>
      </c>
      <c r="AY1496" s="155" t="s">
        <v>155</v>
      </c>
    </row>
    <row r="1497" spans="2:65" s="13" customFormat="1" ht="10.199999999999999">
      <c r="B1497" s="154"/>
      <c r="D1497" s="148" t="s">
        <v>162</v>
      </c>
      <c r="E1497" s="155" t="s">
        <v>1</v>
      </c>
      <c r="F1497" s="156" t="s">
        <v>1365</v>
      </c>
      <c r="H1497" s="157">
        <v>6.72</v>
      </c>
      <c r="I1497" s="158"/>
      <c r="L1497" s="154"/>
      <c r="M1497" s="159"/>
      <c r="T1497" s="160"/>
      <c r="AT1497" s="155" t="s">
        <v>162</v>
      </c>
      <c r="AU1497" s="155" t="s">
        <v>87</v>
      </c>
      <c r="AV1497" s="13" t="s">
        <v>82</v>
      </c>
      <c r="AW1497" s="13" t="s">
        <v>30</v>
      </c>
      <c r="AX1497" s="13" t="s">
        <v>73</v>
      </c>
      <c r="AY1497" s="155" t="s">
        <v>155</v>
      </c>
    </row>
    <row r="1498" spans="2:65" s="13" customFormat="1" ht="10.199999999999999">
      <c r="B1498" s="154"/>
      <c r="D1498" s="148" t="s">
        <v>162</v>
      </c>
      <c r="E1498" s="155" t="s">
        <v>1</v>
      </c>
      <c r="F1498" s="156" t="s">
        <v>1366</v>
      </c>
      <c r="H1498" s="157">
        <v>7.2839999999999998</v>
      </c>
      <c r="I1498" s="158"/>
      <c r="L1498" s="154"/>
      <c r="M1498" s="159"/>
      <c r="T1498" s="160"/>
      <c r="AT1498" s="155" t="s">
        <v>162</v>
      </c>
      <c r="AU1498" s="155" t="s">
        <v>87</v>
      </c>
      <c r="AV1498" s="13" t="s">
        <v>82</v>
      </c>
      <c r="AW1498" s="13" t="s">
        <v>30</v>
      </c>
      <c r="AX1498" s="13" t="s">
        <v>73</v>
      </c>
      <c r="AY1498" s="155" t="s">
        <v>155</v>
      </c>
    </row>
    <row r="1499" spans="2:65" s="13" customFormat="1" ht="10.199999999999999">
      <c r="B1499" s="154"/>
      <c r="D1499" s="148" t="s">
        <v>162</v>
      </c>
      <c r="E1499" s="155" t="s">
        <v>1</v>
      </c>
      <c r="F1499" s="156" t="s">
        <v>1367</v>
      </c>
      <c r="H1499" s="157">
        <v>7.48</v>
      </c>
      <c r="I1499" s="158"/>
      <c r="L1499" s="154"/>
      <c r="M1499" s="159"/>
      <c r="T1499" s="160"/>
      <c r="AT1499" s="155" t="s">
        <v>162</v>
      </c>
      <c r="AU1499" s="155" t="s">
        <v>87</v>
      </c>
      <c r="AV1499" s="13" t="s">
        <v>82</v>
      </c>
      <c r="AW1499" s="13" t="s">
        <v>30</v>
      </c>
      <c r="AX1499" s="13" t="s">
        <v>73</v>
      </c>
      <c r="AY1499" s="155" t="s">
        <v>155</v>
      </c>
    </row>
    <row r="1500" spans="2:65" s="14" customFormat="1" ht="10.199999999999999">
      <c r="B1500" s="161"/>
      <c r="D1500" s="148" t="s">
        <v>162</v>
      </c>
      <c r="E1500" s="162" t="s">
        <v>1</v>
      </c>
      <c r="F1500" s="163" t="s">
        <v>165</v>
      </c>
      <c r="H1500" s="164">
        <v>44.983999999999995</v>
      </c>
      <c r="I1500" s="165"/>
      <c r="L1500" s="161"/>
      <c r="M1500" s="166"/>
      <c r="T1500" s="167"/>
      <c r="AT1500" s="162" t="s">
        <v>162</v>
      </c>
      <c r="AU1500" s="162" t="s">
        <v>87</v>
      </c>
      <c r="AV1500" s="14" t="s">
        <v>90</v>
      </c>
      <c r="AW1500" s="14" t="s">
        <v>30</v>
      </c>
      <c r="AX1500" s="14" t="s">
        <v>80</v>
      </c>
      <c r="AY1500" s="162" t="s">
        <v>155</v>
      </c>
    </row>
    <row r="1501" spans="2:65" s="1" customFormat="1" ht="37.799999999999997" customHeight="1">
      <c r="B1501" s="32"/>
      <c r="C1501" s="133" t="s">
        <v>1368</v>
      </c>
      <c r="D1501" s="133" t="s">
        <v>158</v>
      </c>
      <c r="E1501" s="134" t="s">
        <v>1369</v>
      </c>
      <c r="F1501" s="135" t="s">
        <v>1370</v>
      </c>
      <c r="G1501" s="136" t="s">
        <v>161</v>
      </c>
      <c r="H1501" s="137">
        <v>44.984000000000002</v>
      </c>
      <c r="I1501" s="138"/>
      <c r="J1501" s="139">
        <f>ROUND(I1501*H1501,2)</f>
        <v>0</v>
      </c>
      <c r="K1501" s="140"/>
      <c r="L1501" s="32"/>
      <c r="M1501" s="141" t="s">
        <v>1</v>
      </c>
      <c r="N1501" s="142" t="s">
        <v>38</v>
      </c>
      <c r="P1501" s="143">
        <f>O1501*H1501</f>
        <v>0</v>
      </c>
      <c r="Q1501" s="143">
        <v>0</v>
      </c>
      <c r="R1501" s="143">
        <f>Q1501*H1501</f>
        <v>0</v>
      </c>
      <c r="S1501" s="143">
        <v>0</v>
      </c>
      <c r="T1501" s="144">
        <f>S1501*H1501</f>
        <v>0</v>
      </c>
      <c r="AR1501" s="145" t="s">
        <v>90</v>
      </c>
      <c r="AT1501" s="145" t="s">
        <v>158</v>
      </c>
      <c r="AU1501" s="145" t="s">
        <v>87</v>
      </c>
      <c r="AY1501" s="17" t="s">
        <v>155</v>
      </c>
      <c r="BE1501" s="146">
        <f>IF(N1501="základní",J1501,0)</f>
        <v>0</v>
      </c>
      <c r="BF1501" s="146">
        <f>IF(N1501="snížená",J1501,0)</f>
        <v>0</v>
      </c>
      <c r="BG1501" s="146">
        <f>IF(N1501="zákl. přenesená",J1501,0)</f>
        <v>0</v>
      </c>
      <c r="BH1501" s="146">
        <f>IF(N1501="sníž. přenesená",J1501,0)</f>
        <v>0</v>
      </c>
      <c r="BI1501" s="146">
        <f>IF(N1501="nulová",J1501,0)</f>
        <v>0</v>
      </c>
      <c r="BJ1501" s="17" t="s">
        <v>80</v>
      </c>
      <c r="BK1501" s="146">
        <f>ROUND(I1501*H1501,2)</f>
        <v>0</v>
      </c>
      <c r="BL1501" s="17" t="s">
        <v>90</v>
      </c>
      <c r="BM1501" s="145" t="s">
        <v>1371</v>
      </c>
    </row>
    <row r="1502" spans="2:65" s="1" customFormat="1" ht="37.799999999999997" customHeight="1">
      <c r="B1502" s="32"/>
      <c r="C1502" s="133" t="s">
        <v>854</v>
      </c>
      <c r="D1502" s="133" t="s">
        <v>158</v>
      </c>
      <c r="E1502" s="134" t="s">
        <v>1372</v>
      </c>
      <c r="F1502" s="135" t="s">
        <v>1373</v>
      </c>
      <c r="G1502" s="136" t="s">
        <v>161</v>
      </c>
      <c r="H1502" s="137">
        <v>899.68</v>
      </c>
      <c r="I1502" s="138"/>
      <c r="J1502" s="139">
        <f>ROUND(I1502*H1502,2)</f>
        <v>0</v>
      </c>
      <c r="K1502" s="140"/>
      <c r="L1502" s="32"/>
      <c r="M1502" s="141" t="s">
        <v>1</v>
      </c>
      <c r="N1502" s="142" t="s">
        <v>38</v>
      </c>
      <c r="P1502" s="143">
        <f>O1502*H1502</f>
        <v>0</v>
      </c>
      <c r="Q1502" s="143">
        <v>0</v>
      </c>
      <c r="R1502" s="143">
        <f>Q1502*H1502</f>
        <v>0</v>
      </c>
      <c r="S1502" s="143">
        <v>0</v>
      </c>
      <c r="T1502" s="144">
        <f>S1502*H1502</f>
        <v>0</v>
      </c>
      <c r="AR1502" s="145" t="s">
        <v>90</v>
      </c>
      <c r="AT1502" s="145" t="s">
        <v>158</v>
      </c>
      <c r="AU1502" s="145" t="s">
        <v>87</v>
      </c>
      <c r="AY1502" s="17" t="s">
        <v>155</v>
      </c>
      <c r="BE1502" s="146">
        <f>IF(N1502="základní",J1502,0)</f>
        <v>0</v>
      </c>
      <c r="BF1502" s="146">
        <f>IF(N1502="snížená",J1502,0)</f>
        <v>0</v>
      </c>
      <c r="BG1502" s="146">
        <f>IF(N1502="zákl. přenesená",J1502,0)</f>
        <v>0</v>
      </c>
      <c r="BH1502" s="146">
        <f>IF(N1502="sníž. přenesená",J1502,0)</f>
        <v>0</v>
      </c>
      <c r="BI1502" s="146">
        <f>IF(N1502="nulová",J1502,0)</f>
        <v>0</v>
      </c>
      <c r="BJ1502" s="17" t="s">
        <v>80</v>
      </c>
      <c r="BK1502" s="146">
        <f>ROUND(I1502*H1502,2)</f>
        <v>0</v>
      </c>
      <c r="BL1502" s="17" t="s">
        <v>90</v>
      </c>
      <c r="BM1502" s="145" t="s">
        <v>1374</v>
      </c>
    </row>
    <row r="1503" spans="2:65" s="13" customFormat="1" ht="10.199999999999999">
      <c r="B1503" s="154"/>
      <c r="D1503" s="148" t="s">
        <v>162</v>
      </c>
      <c r="E1503" s="155" t="s">
        <v>1</v>
      </c>
      <c r="F1503" s="156" t="s">
        <v>1375</v>
      </c>
      <c r="H1503" s="157">
        <v>899.68</v>
      </c>
      <c r="I1503" s="158"/>
      <c r="L1503" s="154"/>
      <c r="M1503" s="159"/>
      <c r="T1503" s="160"/>
      <c r="AT1503" s="155" t="s">
        <v>162</v>
      </c>
      <c r="AU1503" s="155" t="s">
        <v>87</v>
      </c>
      <c r="AV1503" s="13" t="s">
        <v>82</v>
      </c>
      <c r="AW1503" s="13" t="s">
        <v>30</v>
      </c>
      <c r="AX1503" s="13" t="s">
        <v>73</v>
      </c>
      <c r="AY1503" s="155" t="s">
        <v>155</v>
      </c>
    </row>
    <row r="1504" spans="2:65" s="14" customFormat="1" ht="10.199999999999999">
      <c r="B1504" s="161"/>
      <c r="D1504" s="148" t="s">
        <v>162</v>
      </c>
      <c r="E1504" s="162" t="s">
        <v>1</v>
      </c>
      <c r="F1504" s="163" t="s">
        <v>165</v>
      </c>
      <c r="H1504" s="164">
        <v>899.68</v>
      </c>
      <c r="I1504" s="165"/>
      <c r="L1504" s="161"/>
      <c r="M1504" s="166"/>
      <c r="T1504" s="167"/>
      <c r="AT1504" s="162" t="s">
        <v>162</v>
      </c>
      <c r="AU1504" s="162" t="s">
        <v>87</v>
      </c>
      <c r="AV1504" s="14" t="s">
        <v>90</v>
      </c>
      <c r="AW1504" s="14" t="s">
        <v>30</v>
      </c>
      <c r="AX1504" s="14" t="s">
        <v>80</v>
      </c>
      <c r="AY1504" s="162" t="s">
        <v>155</v>
      </c>
    </row>
    <row r="1505" spans="2:65" s="1" customFormat="1" ht="37.799999999999997" customHeight="1">
      <c r="B1505" s="32"/>
      <c r="C1505" s="133" t="s">
        <v>1376</v>
      </c>
      <c r="D1505" s="133" t="s">
        <v>158</v>
      </c>
      <c r="E1505" s="134" t="s">
        <v>1377</v>
      </c>
      <c r="F1505" s="135" t="s">
        <v>1378</v>
      </c>
      <c r="G1505" s="136" t="s">
        <v>213</v>
      </c>
      <c r="H1505" s="137">
        <v>371.45</v>
      </c>
      <c r="I1505" s="138"/>
      <c r="J1505" s="139">
        <f>ROUND(I1505*H1505,2)</f>
        <v>0</v>
      </c>
      <c r="K1505" s="140"/>
      <c r="L1505" s="32"/>
      <c r="M1505" s="141" t="s">
        <v>1</v>
      </c>
      <c r="N1505" s="142" t="s">
        <v>38</v>
      </c>
      <c r="P1505" s="143">
        <f>O1505*H1505</f>
        <v>0</v>
      </c>
      <c r="Q1505" s="143">
        <v>0</v>
      </c>
      <c r="R1505" s="143">
        <f>Q1505*H1505</f>
        <v>0</v>
      </c>
      <c r="S1505" s="143">
        <v>0</v>
      </c>
      <c r="T1505" s="144">
        <f>S1505*H1505</f>
        <v>0</v>
      </c>
      <c r="AR1505" s="145" t="s">
        <v>90</v>
      </c>
      <c r="AT1505" s="145" t="s">
        <v>158</v>
      </c>
      <c r="AU1505" s="145" t="s">
        <v>87</v>
      </c>
      <c r="AY1505" s="17" t="s">
        <v>155</v>
      </c>
      <c r="BE1505" s="146">
        <f>IF(N1505="základní",J1505,0)</f>
        <v>0</v>
      </c>
      <c r="BF1505" s="146">
        <f>IF(N1505="snížená",J1505,0)</f>
        <v>0</v>
      </c>
      <c r="BG1505" s="146">
        <f>IF(N1505="zákl. přenesená",J1505,0)</f>
        <v>0</v>
      </c>
      <c r="BH1505" s="146">
        <f>IF(N1505="sníž. přenesená",J1505,0)</f>
        <v>0</v>
      </c>
      <c r="BI1505" s="146">
        <f>IF(N1505="nulová",J1505,0)</f>
        <v>0</v>
      </c>
      <c r="BJ1505" s="17" t="s">
        <v>80</v>
      </c>
      <c r="BK1505" s="146">
        <f>ROUND(I1505*H1505,2)</f>
        <v>0</v>
      </c>
      <c r="BL1505" s="17" t="s">
        <v>90</v>
      </c>
      <c r="BM1505" s="145" t="s">
        <v>1379</v>
      </c>
    </row>
    <row r="1506" spans="2:65" s="12" customFormat="1" ht="10.199999999999999">
      <c r="B1506" s="147"/>
      <c r="D1506" s="148" t="s">
        <v>162</v>
      </c>
      <c r="E1506" s="149" t="s">
        <v>1</v>
      </c>
      <c r="F1506" s="150" t="s">
        <v>311</v>
      </c>
      <c r="H1506" s="149" t="s">
        <v>1</v>
      </c>
      <c r="I1506" s="151"/>
      <c r="L1506" s="147"/>
      <c r="M1506" s="152"/>
      <c r="T1506" s="153"/>
      <c r="AT1506" s="149" t="s">
        <v>162</v>
      </c>
      <c r="AU1506" s="149" t="s">
        <v>87</v>
      </c>
      <c r="AV1506" s="12" t="s">
        <v>80</v>
      </c>
      <c r="AW1506" s="12" t="s">
        <v>30</v>
      </c>
      <c r="AX1506" s="12" t="s">
        <v>73</v>
      </c>
      <c r="AY1506" s="149" t="s">
        <v>155</v>
      </c>
    </row>
    <row r="1507" spans="2:65" s="12" customFormat="1" ht="10.199999999999999">
      <c r="B1507" s="147"/>
      <c r="D1507" s="148" t="s">
        <v>162</v>
      </c>
      <c r="E1507" s="149" t="s">
        <v>1</v>
      </c>
      <c r="F1507" s="150" t="s">
        <v>469</v>
      </c>
      <c r="H1507" s="149" t="s">
        <v>1</v>
      </c>
      <c r="I1507" s="151"/>
      <c r="L1507" s="147"/>
      <c r="M1507" s="152"/>
      <c r="T1507" s="153"/>
      <c r="AT1507" s="149" t="s">
        <v>162</v>
      </c>
      <c r="AU1507" s="149" t="s">
        <v>87</v>
      </c>
      <c r="AV1507" s="12" t="s">
        <v>80</v>
      </c>
      <c r="AW1507" s="12" t="s">
        <v>30</v>
      </c>
      <c r="AX1507" s="12" t="s">
        <v>73</v>
      </c>
      <c r="AY1507" s="149" t="s">
        <v>155</v>
      </c>
    </row>
    <row r="1508" spans="2:65" s="12" customFormat="1" ht="10.199999999999999">
      <c r="B1508" s="147"/>
      <c r="D1508" s="148" t="s">
        <v>162</v>
      </c>
      <c r="E1508" s="149" t="s">
        <v>1</v>
      </c>
      <c r="F1508" s="150" t="s">
        <v>495</v>
      </c>
      <c r="H1508" s="149" t="s">
        <v>1</v>
      </c>
      <c r="I1508" s="151"/>
      <c r="L1508" s="147"/>
      <c r="M1508" s="152"/>
      <c r="T1508" s="153"/>
      <c r="AT1508" s="149" t="s">
        <v>162</v>
      </c>
      <c r="AU1508" s="149" t="s">
        <v>87</v>
      </c>
      <c r="AV1508" s="12" t="s">
        <v>80</v>
      </c>
      <c r="AW1508" s="12" t="s">
        <v>30</v>
      </c>
      <c r="AX1508" s="12" t="s">
        <v>73</v>
      </c>
      <c r="AY1508" s="149" t="s">
        <v>155</v>
      </c>
    </row>
    <row r="1509" spans="2:65" s="12" customFormat="1" ht="10.199999999999999">
      <c r="B1509" s="147"/>
      <c r="D1509" s="148" t="s">
        <v>162</v>
      </c>
      <c r="E1509" s="149" t="s">
        <v>1</v>
      </c>
      <c r="F1509" s="150" t="s">
        <v>903</v>
      </c>
      <c r="H1509" s="149" t="s">
        <v>1</v>
      </c>
      <c r="I1509" s="151"/>
      <c r="L1509" s="147"/>
      <c r="M1509" s="152"/>
      <c r="T1509" s="153"/>
      <c r="AT1509" s="149" t="s">
        <v>162</v>
      </c>
      <c r="AU1509" s="149" t="s">
        <v>87</v>
      </c>
      <c r="AV1509" s="12" t="s">
        <v>80</v>
      </c>
      <c r="AW1509" s="12" t="s">
        <v>30</v>
      </c>
      <c r="AX1509" s="12" t="s">
        <v>73</v>
      </c>
      <c r="AY1509" s="149" t="s">
        <v>155</v>
      </c>
    </row>
    <row r="1510" spans="2:65" s="13" customFormat="1" ht="10.199999999999999">
      <c r="B1510" s="154"/>
      <c r="D1510" s="148" t="s">
        <v>162</v>
      </c>
      <c r="E1510" s="155" t="s">
        <v>1</v>
      </c>
      <c r="F1510" s="156" t="s">
        <v>1380</v>
      </c>
      <c r="H1510" s="157">
        <v>152.25</v>
      </c>
      <c r="I1510" s="158"/>
      <c r="L1510" s="154"/>
      <c r="M1510" s="159"/>
      <c r="T1510" s="160"/>
      <c r="AT1510" s="155" t="s">
        <v>162</v>
      </c>
      <c r="AU1510" s="155" t="s">
        <v>87</v>
      </c>
      <c r="AV1510" s="13" t="s">
        <v>82</v>
      </c>
      <c r="AW1510" s="13" t="s">
        <v>30</v>
      </c>
      <c r="AX1510" s="13" t="s">
        <v>73</v>
      </c>
      <c r="AY1510" s="155" t="s">
        <v>155</v>
      </c>
    </row>
    <row r="1511" spans="2:65" s="13" customFormat="1" ht="10.199999999999999">
      <c r="B1511" s="154"/>
      <c r="D1511" s="148" t="s">
        <v>162</v>
      </c>
      <c r="E1511" s="155" t="s">
        <v>1</v>
      </c>
      <c r="F1511" s="156" t="s">
        <v>1381</v>
      </c>
      <c r="H1511" s="157">
        <v>75.180000000000007</v>
      </c>
      <c r="I1511" s="158"/>
      <c r="L1511" s="154"/>
      <c r="M1511" s="159"/>
      <c r="T1511" s="160"/>
      <c r="AT1511" s="155" t="s">
        <v>162</v>
      </c>
      <c r="AU1511" s="155" t="s">
        <v>87</v>
      </c>
      <c r="AV1511" s="13" t="s">
        <v>82</v>
      </c>
      <c r="AW1511" s="13" t="s">
        <v>30</v>
      </c>
      <c r="AX1511" s="13" t="s">
        <v>73</v>
      </c>
      <c r="AY1511" s="155" t="s">
        <v>155</v>
      </c>
    </row>
    <row r="1512" spans="2:65" s="13" customFormat="1" ht="10.199999999999999">
      <c r="B1512" s="154"/>
      <c r="D1512" s="148" t="s">
        <v>162</v>
      </c>
      <c r="E1512" s="155" t="s">
        <v>1</v>
      </c>
      <c r="F1512" s="156" t="s">
        <v>1382</v>
      </c>
      <c r="H1512" s="157">
        <v>47.72</v>
      </c>
      <c r="I1512" s="158"/>
      <c r="L1512" s="154"/>
      <c r="M1512" s="159"/>
      <c r="T1512" s="160"/>
      <c r="AT1512" s="155" t="s">
        <v>162</v>
      </c>
      <c r="AU1512" s="155" t="s">
        <v>87</v>
      </c>
      <c r="AV1512" s="13" t="s">
        <v>82</v>
      </c>
      <c r="AW1512" s="13" t="s">
        <v>30</v>
      </c>
      <c r="AX1512" s="13" t="s">
        <v>73</v>
      </c>
      <c r="AY1512" s="155" t="s">
        <v>155</v>
      </c>
    </row>
    <row r="1513" spans="2:65" s="15" customFormat="1" ht="10.199999999999999">
      <c r="B1513" s="168"/>
      <c r="D1513" s="148" t="s">
        <v>162</v>
      </c>
      <c r="E1513" s="169" t="s">
        <v>1</v>
      </c>
      <c r="F1513" s="170" t="s">
        <v>170</v>
      </c>
      <c r="H1513" s="171">
        <v>275.14999999999998</v>
      </c>
      <c r="I1513" s="172"/>
      <c r="L1513" s="168"/>
      <c r="M1513" s="173"/>
      <c r="T1513" s="174"/>
      <c r="AT1513" s="169" t="s">
        <v>162</v>
      </c>
      <c r="AU1513" s="169" t="s">
        <v>87</v>
      </c>
      <c r="AV1513" s="15" t="s">
        <v>87</v>
      </c>
      <c r="AW1513" s="15" t="s">
        <v>30</v>
      </c>
      <c r="AX1513" s="15" t="s">
        <v>73</v>
      </c>
      <c r="AY1513" s="169" t="s">
        <v>155</v>
      </c>
    </row>
    <row r="1514" spans="2:65" s="12" customFormat="1" ht="10.199999999999999">
      <c r="B1514" s="147"/>
      <c r="D1514" s="148" t="s">
        <v>162</v>
      </c>
      <c r="E1514" s="149" t="s">
        <v>1</v>
      </c>
      <c r="F1514" s="150" t="s">
        <v>905</v>
      </c>
      <c r="H1514" s="149" t="s">
        <v>1</v>
      </c>
      <c r="I1514" s="151"/>
      <c r="L1514" s="147"/>
      <c r="M1514" s="152"/>
      <c r="T1514" s="153"/>
      <c r="AT1514" s="149" t="s">
        <v>162</v>
      </c>
      <c r="AU1514" s="149" t="s">
        <v>87</v>
      </c>
      <c r="AV1514" s="12" t="s">
        <v>80</v>
      </c>
      <c r="AW1514" s="12" t="s">
        <v>30</v>
      </c>
      <c r="AX1514" s="12" t="s">
        <v>73</v>
      </c>
      <c r="AY1514" s="149" t="s">
        <v>155</v>
      </c>
    </row>
    <row r="1515" spans="2:65" s="13" customFormat="1" ht="10.199999999999999">
      <c r="B1515" s="154"/>
      <c r="D1515" s="148" t="s">
        <v>162</v>
      </c>
      <c r="E1515" s="155" t="s">
        <v>1</v>
      </c>
      <c r="F1515" s="156" t="s">
        <v>1383</v>
      </c>
      <c r="H1515" s="157">
        <v>96.3</v>
      </c>
      <c r="I1515" s="158"/>
      <c r="L1515" s="154"/>
      <c r="M1515" s="159"/>
      <c r="T1515" s="160"/>
      <c r="AT1515" s="155" t="s">
        <v>162</v>
      </c>
      <c r="AU1515" s="155" t="s">
        <v>87</v>
      </c>
      <c r="AV1515" s="13" t="s">
        <v>82</v>
      </c>
      <c r="AW1515" s="13" t="s">
        <v>30</v>
      </c>
      <c r="AX1515" s="13" t="s">
        <v>73</v>
      </c>
      <c r="AY1515" s="155" t="s">
        <v>155</v>
      </c>
    </row>
    <row r="1516" spans="2:65" s="14" customFormat="1" ht="10.199999999999999">
      <c r="B1516" s="161"/>
      <c r="D1516" s="148" t="s">
        <v>162</v>
      </c>
      <c r="E1516" s="162" t="s">
        <v>1</v>
      </c>
      <c r="F1516" s="163" t="s">
        <v>165</v>
      </c>
      <c r="H1516" s="164">
        <v>371.45</v>
      </c>
      <c r="I1516" s="165"/>
      <c r="L1516" s="161"/>
      <c r="M1516" s="166"/>
      <c r="T1516" s="167"/>
      <c r="AT1516" s="162" t="s">
        <v>162</v>
      </c>
      <c r="AU1516" s="162" t="s">
        <v>87</v>
      </c>
      <c r="AV1516" s="14" t="s">
        <v>90</v>
      </c>
      <c r="AW1516" s="14" t="s">
        <v>30</v>
      </c>
      <c r="AX1516" s="14" t="s">
        <v>80</v>
      </c>
      <c r="AY1516" s="162" t="s">
        <v>155</v>
      </c>
    </row>
    <row r="1517" spans="2:65" s="1" customFormat="1" ht="37.799999999999997" customHeight="1">
      <c r="B1517" s="32"/>
      <c r="C1517" s="133" t="s">
        <v>875</v>
      </c>
      <c r="D1517" s="133" t="s">
        <v>158</v>
      </c>
      <c r="E1517" s="134" t="s">
        <v>1384</v>
      </c>
      <c r="F1517" s="135" t="s">
        <v>1385</v>
      </c>
      <c r="G1517" s="136" t="s">
        <v>213</v>
      </c>
      <c r="H1517" s="137">
        <v>152.25</v>
      </c>
      <c r="I1517" s="138"/>
      <c r="J1517" s="139">
        <f>ROUND(I1517*H1517,2)</f>
        <v>0</v>
      </c>
      <c r="K1517" s="140"/>
      <c r="L1517" s="32"/>
      <c r="M1517" s="141" t="s">
        <v>1</v>
      </c>
      <c r="N1517" s="142" t="s">
        <v>38</v>
      </c>
      <c r="P1517" s="143">
        <f>O1517*H1517</f>
        <v>0</v>
      </c>
      <c r="Q1517" s="143">
        <v>0</v>
      </c>
      <c r="R1517" s="143">
        <f>Q1517*H1517</f>
        <v>0</v>
      </c>
      <c r="S1517" s="143">
        <v>0</v>
      </c>
      <c r="T1517" s="144">
        <f>S1517*H1517</f>
        <v>0</v>
      </c>
      <c r="AR1517" s="145" t="s">
        <v>90</v>
      </c>
      <c r="AT1517" s="145" t="s">
        <v>158</v>
      </c>
      <c r="AU1517" s="145" t="s">
        <v>87</v>
      </c>
      <c r="AY1517" s="17" t="s">
        <v>155</v>
      </c>
      <c r="BE1517" s="146">
        <f>IF(N1517="základní",J1517,0)</f>
        <v>0</v>
      </c>
      <c r="BF1517" s="146">
        <f>IF(N1517="snížená",J1517,0)</f>
        <v>0</v>
      </c>
      <c r="BG1517" s="146">
        <f>IF(N1517="zákl. přenesená",J1517,0)</f>
        <v>0</v>
      </c>
      <c r="BH1517" s="146">
        <f>IF(N1517="sníž. přenesená",J1517,0)</f>
        <v>0</v>
      </c>
      <c r="BI1517" s="146">
        <f>IF(N1517="nulová",J1517,0)</f>
        <v>0</v>
      </c>
      <c r="BJ1517" s="17" t="s">
        <v>80</v>
      </c>
      <c r="BK1517" s="146">
        <f>ROUND(I1517*H1517,2)</f>
        <v>0</v>
      </c>
      <c r="BL1517" s="17" t="s">
        <v>90</v>
      </c>
      <c r="BM1517" s="145" t="s">
        <v>1386</v>
      </c>
    </row>
    <row r="1518" spans="2:65" s="12" customFormat="1" ht="10.199999999999999">
      <c r="B1518" s="147"/>
      <c r="D1518" s="148" t="s">
        <v>162</v>
      </c>
      <c r="E1518" s="149" t="s">
        <v>1</v>
      </c>
      <c r="F1518" s="150" t="s">
        <v>905</v>
      </c>
      <c r="H1518" s="149" t="s">
        <v>1</v>
      </c>
      <c r="I1518" s="151"/>
      <c r="L1518" s="147"/>
      <c r="M1518" s="152"/>
      <c r="T1518" s="153"/>
      <c r="AT1518" s="149" t="s">
        <v>162</v>
      </c>
      <c r="AU1518" s="149" t="s">
        <v>87</v>
      </c>
      <c r="AV1518" s="12" t="s">
        <v>80</v>
      </c>
      <c r="AW1518" s="12" t="s">
        <v>30</v>
      </c>
      <c r="AX1518" s="12" t="s">
        <v>73</v>
      </c>
      <c r="AY1518" s="149" t="s">
        <v>155</v>
      </c>
    </row>
    <row r="1519" spans="2:65" s="13" customFormat="1" ht="10.199999999999999">
      <c r="B1519" s="154"/>
      <c r="D1519" s="148" t="s">
        <v>162</v>
      </c>
      <c r="E1519" s="155" t="s">
        <v>1</v>
      </c>
      <c r="F1519" s="156" t="s">
        <v>1387</v>
      </c>
      <c r="H1519" s="157">
        <v>152.25</v>
      </c>
      <c r="I1519" s="158"/>
      <c r="L1519" s="154"/>
      <c r="M1519" s="159"/>
      <c r="T1519" s="160"/>
      <c r="AT1519" s="155" t="s">
        <v>162</v>
      </c>
      <c r="AU1519" s="155" t="s">
        <v>87</v>
      </c>
      <c r="AV1519" s="13" t="s">
        <v>82</v>
      </c>
      <c r="AW1519" s="13" t="s">
        <v>30</v>
      </c>
      <c r="AX1519" s="13" t="s">
        <v>73</v>
      </c>
      <c r="AY1519" s="155" t="s">
        <v>155</v>
      </c>
    </row>
    <row r="1520" spans="2:65" s="14" customFormat="1" ht="10.199999999999999">
      <c r="B1520" s="161"/>
      <c r="D1520" s="148" t="s">
        <v>162</v>
      </c>
      <c r="E1520" s="162" t="s">
        <v>1</v>
      </c>
      <c r="F1520" s="163" t="s">
        <v>165</v>
      </c>
      <c r="H1520" s="164">
        <v>152.25</v>
      </c>
      <c r="I1520" s="165"/>
      <c r="L1520" s="161"/>
      <c r="M1520" s="166"/>
      <c r="T1520" s="167"/>
      <c r="AT1520" s="162" t="s">
        <v>162</v>
      </c>
      <c r="AU1520" s="162" t="s">
        <v>87</v>
      </c>
      <c r="AV1520" s="14" t="s">
        <v>90</v>
      </c>
      <c r="AW1520" s="14" t="s">
        <v>30</v>
      </c>
      <c r="AX1520" s="14" t="s">
        <v>80</v>
      </c>
      <c r="AY1520" s="162" t="s">
        <v>155</v>
      </c>
    </row>
    <row r="1521" spans="2:65" s="11" customFormat="1" ht="22.8" customHeight="1">
      <c r="B1521" s="121"/>
      <c r="D1521" s="122" t="s">
        <v>72</v>
      </c>
      <c r="E1521" s="131" t="s">
        <v>239</v>
      </c>
      <c r="F1521" s="131" t="s">
        <v>1388</v>
      </c>
      <c r="I1521" s="124"/>
      <c r="J1521" s="132">
        <f>BK1521</f>
        <v>0</v>
      </c>
      <c r="L1521" s="121"/>
      <c r="M1521" s="126"/>
      <c r="P1521" s="127">
        <v>0</v>
      </c>
      <c r="R1521" s="127">
        <v>0</v>
      </c>
      <c r="T1521" s="128">
        <v>0</v>
      </c>
      <c r="AR1521" s="122" t="s">
        <v>80</v>
      </c>
      <c r="AT1521" s="129" t="s">
        <v>72</v>
      </c>
      <c r="AU1521" s="129" t="s">
        <v>80</v>
      </c>
      <c r="AY1521" s="122" t="s">
        <v>155</v>
      </c>
      <c r="BK1521" s="130">
        <v>0</v>
      </c>
    </row>
    <row r="1522" spans="2:65" s="11" customFormat="1" ht="22.8" customHeight="1">
      <c r="B1522" s="121"/>
      <c r="D1522" s="122" t="s">
        <v>72</v>
      </c>
      <c r="E1522" s="131" t="s">
        <v>951</v>
      </c>
      <c r="F1522" s="131" t="s">
        <v>1389</v>
      </c>
      <c r="I1522" s="124"/>
      <c r="J1522" s="132">
        <f>BK1522</f>
        <v>0</v>
      </c>
      <c r="L1522" s="121"/>
      <c r="M1522" s="126"/>
      <c r="P1522" s="127">
        <f>SUM(P1523:P1571)</f>
        <v>0</v>
      </c>
      <c r="R1522" s="127">
        <f>SUM(R1523:R1571)</f>
        <v>0</v>
      </c>
      <c r="T1522" s="128">
        <f>SUM(T1523:T1571)</f>
        <v>0</v>
      </c>
      <c r="AR1522" s="122" t="s">
        <v>80</v>
      </c>
      <c r="AT1522" s="129" t="s">
        <v>72</v>
      </c>
      <c r="AU1522" s="129" t="s">
        <v>80</v>
      </c>
      <c r="AY1522" s="122" t="s">
        <v>155</v>
      </c>
      <c r="BK1522" s="130">
        <f>SUM(BK1523:BK1571)</f>
        <v>0</v>
      </c>
    </row>
    <row r="1523" spans="2:65" s="1" customFormat="1" ht="49.05" customHeight="1">
      <c r="B1523" s="32"/>
      <c r="C1523" s="133" t="s">
        <v>1390</v>
      </c>
      <c r="D1523" s="133" t="s">
        <v>158</v>
      </c>
      <c r="E1523" s="134" t="s">
        <v>1391</v>
      </c>
      <c r="F1523" s="135" t="s">
        <v>1392</v>
      </c>
      <c r="G1523" s="136" t="s">
        <v>161</v>
      </c>
      <c r="H1523" s="137">
        <v>0.78800000000000003</v>
      </c>
      <c r="I1523" s="138"/>
      <c r="J1523" s="139">
        <f>ROUND(I1523*H1523,2)</f>
        <v>0</v>
      </c>
      <c r="K1523" s="140"/>
      <c r="L1523" s="32"/>
      <c r="M1523" s="141" t="s">
        <v>1</v>
      </c>
      <c r="N1523" s="142" t="s">
        <v>38</v>
      </c>
      <c r="P1523" s="143">
        <f>O1523*H1523</f>
        <v>0</v>
      </c>
      <c r="Q1523" s="143">
        <v>0</v>
      </c>
      <c r="R1523" s="143">
        <f>Q1523*H1523</f>
        <v>0</v>
      </c>
      <c r="S1523" s="143">
        <v>0</v>
      </c>
      <c r="T1523" s="144">
        <f>S1523*H1523</f>
        <v>0</v>
      </c>
      <c r="AR1523" s="145" t="s">
        <v>90</v>
      </c>
      <c r="AT1523" s="145" t="s">
        <v>158</v>
      </c>
      <c r="AU1523" s="145" t="s">
        <v>82</v>
      </c>
      <c r="AY1523" s="17" t="s">
        <v>155</v>
      </c>
      <c r="BE1523" s="146">
        <f>IF(N1523="základní",J1523,0)</f>
        <v>0</v>
      </c>
      <c r="BF1523" s="146">
        <f>IF(N1523="snížená",J1523,0)</f>
        <v>0</v>
      </c>
      <c r="BG1523" s="146">
        <f>IF(N1523="zákl. přenesená",J1523,0)</f>
        <v>0</v>
      </c>
      <c r="BH1523" s="146">
        <f>IF(N1523="sníž. přenesená",J1523,0)</f>
        <v>0</v>
      </c>
      <c r="BI1523" s="146">
        <f>IF(N1523="nulová",J1523,0)</f>
        <v>0</v>
      </c>
      <c r="BJ1523" s="17" t="s">
        <v>80</v>
      </c>
      <c r="BK1523" s="146">
        <f>ROUND(I1523*H1523,2)</f>
        <v>0</v>
      </c>
      <c r="BL1523" s="17" t="s">
        <v>90</v>
      </c>
      <c r="BM1523" s="145" t="s">
        <v>1393</v>
      </c>
    </row>
    <row r="1524" spans="2:65" s="12" customFormat="1" ht="10.199999999999999">
      <c r="B1524" s="147"/>
      <c r="D1524" s="148" t="s">
        <v>162</v>
      </c>
      <c r="E1524" s="149" t="s">
        <v>1</v>
      </c>
      <c r="F1524" s="150" t="s">
        <v>1394</v>
      </c>
      <c r="H1524" s="149" t="s">
        <v>1</v>
      </c>
      <c r="I1524" s="151"/>
      <c r="L1524" s="147"/>
      <c r="M1524" s="152"/>
      <c r="T1524" s="153"/>
      <c r="AT1524" s="149" t="s">
        <v>162</v>
      </c>
      <c r="AU1524" s="149" t="s">
        <v>82</v>
      </c>
      <c r="AV1524" s="12" t="s">
        <v>80</v>
      </c>
      <c r="AW1524" s="12" t="s">
        <v>30</v>
      </c>
      <c r="AX1524" s="12" t="s">
        <v>73</v>
      </c>
      <c r="AY1524" s="149" t="s">
        <v>155</v>
      </c>
    </row>
    <row r="1525" spans="2:65" s="12" customFormat="1" ht="10.199999999999999">
      <c r="B1525" s="147"/>
      <c r="D1525" s="148" t="s">
        <v>162</v>
      </c>
      <c r="E1525" s="149" t="s">
        <v>1</v>
      </c>
      <c r="F1525" s="150" t="s">
        <v>1395</v>
      </c>
      <c r="H1525" s="149" t="s">
        <v>1</v>
      </c>
      <c r="I1525" s="151"/>
      <c r="L1525" s="147"/>
      <c r="M1525" s="152"/>
      <c r="T1525" s="153"/>
      <c r="AT1525" s="149" t="s">
        <v>162</v>
      </c>
      <c r="AU1525" s="149" t="s">
        <v>82</v>
      </c>
      <c r="AV1525" s="12" t="s">
        <v>80</v>
      </c>
      <c r="AW1525" s="12" t="s">
        <v>30</v>
      </c>
      <c r="AX1525" s="12" t="s">
        <v>73</v>
      </c>
      <c r="AY1525" s="149" t="s">
        <v>155</v>
      </c>
    </row>
    <row r="1526" spans="2:65" s="12" customFormat="1" ht="10.199999999999999">
      <c r="B1526" s="147"/>
      <c r="D1526" s="148" t="s">
        <v>162</v>
      </c>
      <c r="E1526" s="149" t="s">
        <v>1</v>
      </c>
      <c r="F1526" s="150" t="s">
        <v>1396</v>
      </c>
      <c r="H1526" s="149" t="s">
        <v>1</v>
      </c>
      <c r="I1526" s="151"/>
      <c r="L1526" s="147"/>
      <c r="M1526" s="152"/>
      <c r="T1526" s="153"/>
      <c r="AT1526" s="149" t="s">
        <v>162</v>
      </c>
      <c r="AU1526" s="149" t="s">
        <v>82</v>
      </c>
      <c r="AV1526" s="12" t="s">
        <v>80</v>
      </c>
      <c r="AW1526" s="12" t="s">
        <v>30</v>
      </c>
      <c r="AX1526" s="12" t="s">
        <v>73</v>
      </c>
      <c r="AY1526" s="149" t="s">
        <v>155</v>
      </c>
    </row>
    <row r="1527" spans="2:65" s="12" customFormat="1" ht="10.199999999999999">
      <c r="B1527" s="147"/>
      <c r="D1527" s="148" t="s">
        <v>162</v>
      </c>
      <c r="E1527" s="149" t="s">
        <v>1</v>
      </c>
      <c r="F1527" s="150" t="s">
        <v>1397</v>
      </c>
      <c r="H1527" s="149" t="s">
        <v>1</v>
      </c>
      <c r="I1527" s="151"/>
      <c r="L1527" s="147"/>
      <c r="M1527" s="152"/>
      <c r="T1527" s="153"/>
      <c r="AT1527" s="149" t="s">
        <v>162</v>
      </c>
      <c r="AU1527" s="149" t="s">
        <v>82</v>
      </c>
      <c r="AV1527" s="12" t="s">
        <v>80</v>
      </c>
      <c r="AW1527" s="12" t="s">
        <v>30</v>
      </c>
      <c r="AX1527" s="12" t="s">
        <v>73</v>
      </c>
      <c r="AY1527" s="149" t="s">
        <v>155</v>
      </c>
    </row>
    <row r="1528" spans="2:65" s="13" customFormat="1" ht="10.199999999999999">
      <c r="B1528" s="154"/>
      <c r="D1528" s="148" t="s">
        <v>162</v>
      </c>
      <c r="E1528" s="155" t="s">
        <v>1</v>
      </c>
      <c r="F1528" s="156" t="s">
        <v>1398</v>
      </c>
      <c r="H1528" s="157">
        <v>0.59399999999999997</v>
      </c>
      <c r="I1528" s="158"/>
      <c r="L1528" s="154"/>
      <c r="M1528" s="159"/>
      <c r="T1528" s="160"/>
      <c r="AT1528" s="155" t="s">
        <v>162</v>
      </c>
      <c r="AU1528" s="155" t="s">
        <v>82</v>
      </c>
      <c r="AV1528" s="13" t="s">
        <v>82</v>
      </c>
      <c r="AW1528" s="13" t="s">
        <v>30</v>
      </c>
      <c r="AX1528" s="13" t="s">
        <v>73</v>
      </c>
      <c r="AY1528" s="155" t="s">
        <v>155</v>
      </c>
    </row>
    <row r="1529" spans="2:65" s="12" customFormat="1" ht="10.199999999999999">
      <c r="B1529" s="147"/>
      <c r="D1529" s="148" t="s">
        <v>162</v>
      </c>
      <c r="E1529" s="149" t="s">
        <v>1</v>
      </c>
      <c r="F1529" s="150" t="s">
        <v>1399</v>
      </c>
      <c r="H1529" s="149" t="s">
        <v>1</v>
      </c>
      <c r="I1529" s="151"/>
      <c r="L1529" s="147"/>
      <c r="M1529" s="152"/>
      <c r="T1529" s="153"/>
      <c r="AT1529" s="149" t="s">
        <v>162</v>
      </c>
      <c r="AU1529" s="149" t="s">
        <v>82</v>
      </c>
      <c r="AV1529" s="12" t="s">
        <v>80</v>
      </c>
      <c r="AW1529" s="12" t="s">
        <v>30</v>
      </c>
      <c r="AX1529" s="12" t="s">
        <v>73</v>
      </c>
      <c r="AY1529" s="149" t="s">
        <v>155</v>
      </c>
    </row>
    <row r="1530" spans="2:65" s="13" customFormat="1" ht="10.199999999999999">
      <c r="B1530" s="154"/>
      <c r="D1530" s="148" t="s">
        <v>162</v>
      </c>
      <c r="E1530" s="155" t="s">
        <v>1</v>
      </c>
      <c r="F1530" s="156" t="s">
        <v>1400</v>
      </c>
      <c r="H1530" s="157">
        <v>0.19400000000000001</v>
      </c>
      <c r="I1530" s="158"/>
      <c r="L1530" s="154"/>
      <c r="M1530" s="159"/>
      <c r="T1530" s="160"/>
      <c r="AT1530" s="155" t="s">
        <v>162</v>
      </c>
      <c r="AU1530" s="155" t="s">
        <v>82</v>
      </c>
      <c r="AV1530" s="13" t="s">
        <v>82</v>
      </c>
      <c r="AW1530" s="13" t="s">
        <v>30</v>
      </c>
      <c r="AX1530" s="13" t="s">
        <v>73</v>
      </c>
      <c r="AY1530" s="155" t="s">
        <v>155</v>
      </c>
    </row>
    <row r="1531" spans="2:65" s="14" customFormat="1" ht="10.199999999999999">
      <c r="B1531" s="161"/>
      <c r="D1531" s="148" t="s">
        <v>162</v>
      </c>
      <c r="E1531" s="162" t="s">
        <v>1</v>
      </c>
      <c r="F1531" s="163" t="s">
        <v>165</v>
      </c>
      <c r="H1531" s="164">
        <v>0.78800000000000003</v>
      </c>
      <c r="I1531" s="165"/>
      <c r="L1531" s="161"/>
      <c r="M1531" s="166"/>
      <c r="T1531" s="167"/>
      <c r="AT1531" s="162" t="s">
        <v>162</v>
      </c>
      <c r="AU1531" s="162" t="s">
        <v>82</v>
      </c>
      <c r="AV1531" s="14" t="s">
        <v>90</v>
      </c>
      <c r="AW1531" s="14" t="s">
        <v>30</v>
      </c>
      <c r="AX1531" s="14" t="s">
        <v>80</v>
      </c>
      <c r="AY1531" s="162" t="s">
        <v>155</v>
      </c>
    </row>
    <row r="1532" spans="2:65" s="1" customFormat="1" ht="49.05" customHeight="1">
      <c r="B1532" s="32"/>
      <c r="C1532" s="133" t="s">
        <v>880</v>
      </c>
      <c r="D1532" s="133" t="s">
        <v>158</v>
      </c>
      <c r="E1532" s="134" t="s">
        <v>1401</v>
      </c>
      <c r="F1532" s="135" t="s">
        <v>1402</v>
      </c>
      <c r="G1532" s="136" t="s">
        <v>452</v>
      </c>
      <c r="H1532" s="137">
        <v>1</v>
      </c>
      <c r="I1532" s="138"/>
      <c r="J1532" s="139">
        <f>ROUND(I1532*H1532,2)</f>
        <v>0</v>
      </c>
      <c r="K1532" s="140"/>
      <c r="L1532" s="32"/>
      <c r="M1532" s="141" t="s">
        <v>1</v>
      </c>
      <c r="N1532" s="142" t="s">
        <v>38</v>
      </c>
      <c r="P1532" s="143">
        <f>O1532*H1532</f>
        <v>0</v>
      </c>
      <c r="Q1532" s="143">
        <v>0</v>
      </c>
      <c r="R1532" s="143">
        <f>Q1532*H1532</f>
        <v>0</v>
      </c>
      <c r="S1532" s="143">
        <v>0</v>
      </c>
      <c r="T1532" s="144">
        <f>S1532*H1532</f>
        <v>0</v>
      </c>
      <c r="AR1532" s="145" t="s">
        <v>90</v>
      </c>
      <c r="AT1532" s="145" t="s">
        <v>158</v>
      </c>
      <c r="AU1532" s="145" t="s">
        <v>82</v>
      </c>
      <c r="AY1532" s="17" t="s">
        <v>155</v>
      </c>
      <c r="BE1532" s="146">
        <f>IF(N1532="základní",J1532,0)</f>
        <v>0</v>
      </c>
      <c r="BF1532" s="146">
        <f>IF(N1532="snížená",J1532,0)</f>
        <v>0</v>
      </c>
      <c r="BG1532" s="146">
        <f>IF(N1532="zákl. přenesená",J1532,0)</f>
        <v>0</v>
      </c>
      <c r="BH1532" s="146">
        <f>IF(N1532="sníž. přenesená",J1532,0)</f>
        <v>0</v>
      </c>
      <c r="BI1532" s="146">
        <f>IF(N1532="nulová",J1532,0)</f>
        <v>0</v>
      </c>
      <c r="BJ1532" s="17" t="s">
        <v>80</v>
      </c>
      <c r="BK1532" s="146">
        <f>ROUND(I1532*H1532,2)</f>
        <v>0</v>
      </c>
      <c r="BL1532" s="17" t="s">
        <v>90</v>
      </c>
      <c r="BM1532" s="145" t="s">
        <v>1403</v>
      </c>
    </row>
    <row r="1533" spans="2:65" s="12" customFormat="1" ht="10.199999999999999">
      <c r="B1533" s="147"/>
      <c r="D1533" s="148" t="s">
        <v>162</v>
      </c>
      <c r="E1533" s="149" t="s">
        <v>1</v>
      </c>
      <c r="F1533" s="150" t="s">
        <v>1404</v>
      </c>
      <c r="H1533" s="149" t="s">
        <v>1</v>
      </c>
      <c r="I1533" s="151"/>
      <c r="L1533" s="147"/>
      <c r="M1533" s="152"/>
      <c r="T1533" s="153"/>
      <c r="AT1533" s="149" t="s">
        <v>162</v>
      </c>
      <c r="AU1533" s="149" t="s">
        <v>82</v>
      </c>
      <c r="AV1533" s="12" t="s">
        <v>80</v>
      </c>
      <c r="AW1533" s="12" t="s">
        <v>30</v>
      </c>
      <c r="AX1533" s="12" t="s">
        <v>73</v>
      </c>
      <c r="AY1533" s="149" t="s">
        <v>155</v>
      </c>
    </row>
    <row r="1534" spans="2:65" s="13" customFormat="1" ht="10.199999999999999">
      <c r="B1534" s="154"/>
      <c r="D1534" s="148" t="s">
        <v>162</v>
      </c>
      <c r="E1534" s="155" t="s">
        <v>1</v>
      </c>
      <c r="F1534" s="156" t="s">
        <v>80</v>
      </c>
      <c r="H1534" s="157">
        <v>1</v>
      </c>
      <c r="I1534" s="158"/>
      <c r="L1534" s="154"/>
      <c r="M1534" s="159"/>
      <c r="T1534" s="160"/>
      <c r="AT1534" s="155" t="s">
        <v>162</v>
      </c>
      <c r="AU1534" s="155" t="s">
        <v>82</v>
      </c>
      <c r="AV1534" s="13" t="s">
        <v>82</v>
      </c>
      <c r="AW1534" s="13" t="s">
        <v>30</v>
      </c>
      <c r="AX1534" s="13" t="s">
        <v>73</v>
      </c>
      <c r="AY1534" s="155" t="s">
        <v>155</v>
      </c>
    </row>
    <row r="1535" spans="2:65" s="14" customFormat="1" ht="10.199999999999999">
      <c r="B1535" s="161"/>
      <c r="D1535" s="148" t="s">
        <v>162</v>
      </c>
      <c r="E1535" s="162" t="s">
        <v>1</v>
      </c>
      <c r="F1535" s="163" t="s">
        <v>165</v>
      </c>
      <c r="H1535" s="164">
        <v>1</v>
      </c>
      <c r="I1535" s="165"/>
      <c r="L1535" s="161"/>
      <c r="M1535" s="166"/>
      <c r="T1535" s="167"/>
      <c r="AT1535" s="162" t="s">
        <v>162</v>
      </c>
      <c r="AU1535" s="162" t="s">
        <v>82</v>
      </c>
      <c r="AV1535" s="14" t="s">
        <v>90</v>
      </c>
      <c r="AW1535" s="14" t="s">
        <v>30</v>
      </c>
      <c r="AX1535" s="14" t="s">
        <v>80</v>
      </c>
      <c r="AY1535" s="162" t="s">
        <v>155</v>
      </c>
    </row>
    <row r="1536" spans="2:65" s="1" customFormat="1" ht="37.799999999999997" customHeight="1">
      <c r="B1536" s="32"/>
      <c r="C1536" s="133" t="s">
        <v>1405</v>
      </c>
      <c r="D1536" s="133" t="s">
        <v>158</v>
      </c>
      <c r="E1536" s="134" t="s">
        <v>1406</v>
      </c>
      <c r="F1536" s="135" t="s">
        <v>1407</v>
      </c>
      <c r="G1536" s="136" t="s">
        <v>441</v>
      </c>
      <c r="H1536" s="137">
        <v>21</v>
      </c>
      <c r="I1536" s="138"/>
      <c r="J1536" s="139">
        <f>ROUND(I1536*H1536,2)</f>
        <v>0</v>
      </c>
      <c r="K1536" s="140"/>
      <c r="L1536" s="32"/>
      <c r="M1536" s="141" t="s">
        <v>1</v>
      </c>
      <c r="N1536" s="142" t="s">
        <v>38</v>
      </c>
      <c r="P1536" s="143">
        <f>O1536*H1536</f>
        <v>0</v>
      </c>
      <c r="Q1536" s="143">
        <v>0</v>
      </c>
      <c r="R1536" s="143">
        <f>Q1536*H1536</f>
        <v>0</v>
      </c>
      <c r="S1536" s="143">
        <v>0</v>
      </c>
      <c r="T1536" s="144">
        <f>S1536*H1536</f>
        <v>0</v>
      </c>
      <c r="AR1536" s="145" t="s">
        <v>90</v>
      </c>
      <c r="AT1536" s="145" t="s">
        <v>158</v>
      </c>
      <c r="AU1536" s="145" t="s">
        <v>82</v>
      </c>
      <c r="AY1536" s="17" t="s">
        <v>155</v>
      </c>
      <c r="BE1536" s="146">
        <f>IF(N1536="základní",J1536,0)</f>
        <v>0</v>
      </c>
      <c r="BF1536" s="146">
        <f>IF(N1536="snížená",J1536,0)</f>
        <v>0</v>
      </c>
      <c r="BG1536" s="146">
        <f>IF(N1536="zákl. přenesená",J1536,0)</f>
        <v>0</v>
      </c>
      <c r="BH1536" s="146">
        <f>IF(N1536="sníž. přenesená",J1536,0)</f>
        <v>0</v>
      </c>
      <c r="BI1536" s="146">
        <f>IF(N1536="nulová",J1536,0)</f>
        <v>0</v>
      </c>
      <c r="BJ1536" s="17" t="s">
        <v>80</v>
      </c>
      <c r="BK1536" s="146">
        <f>ROUND(I1536*H1536,2)</f>
        <v>0</v>
      </c>
      <c r="BL1536" s="17" t="s">
        <v>90</v>
      </c>
      <c r="BM1536" s="145" t="s">
        <v>1408</v>
      </c>
    </row>
    <row r="1537" spans="2:65" s="12" customFormat="1" ht="10.199999999999999">
      <c r="B1537" s="147"/>
      <c r="D1537" s="148" t="s">
        <v>162</v>
      </c>
      <c r="E1537" s="149" t="s">
        <v>1</v>
      </c>
      <c r="F1537" s="150" t="s">
        <v>1409</v>
      </c>
      <c r="H1537" s="149" t="s">
        <v>1</v>
      </c>
      <c r="I1537" s="151"/>
      <c r="L1537" s="147"/>
      <c r="M1537" s="152"/>
      <c r="T1537" s="153"/>
      <c r="AT1537" s="149" t="s">
        <v>162</v>
      </c>
      <c r="AU1537" s="149" t="s">
        <v>82</v>
      </c>
      <c r="AV1537" s="12" t="s">
        <v>80</v>
      </c>
      <c r="AW1537" s="12" t="s">
        <v>30</v>
      </c>
      <c r="AX1537" s="12" t="s">
        <v>73</v>
      </c>
      <c r="AY1537" s="149" t="s">
        <v>155</v>
      </c>
    </row>
    <row r="1538" spans="2:65" s="12" customFormat="1" ht="10.199999999999999">
      <c r="B1538" s="147"/>
      <c r="D1538" s="148" t="s">
        <v>162</v>
      </c>
      <c r="E1538" s="149" t="s">
        <v>1</v>
      </c>
      <c r="F1538" s="150" t="s">
        <v>1410</v>
      </c>
      <c r="H1538" s="149" t="s">
        <v>1</v>
      </c>
      <c r="I1538" s="151"/>
      <c r="L1538" s="147"/>
      <c r="M1538" s="152"/>
      <c r="T1538" s="153"/>
      <c r="AT1538" s="149" t="s">
        <v>162</v>
      </c>
      <c r="AU1538" s="149" t="s">
        <v>82</v>
      </c>
      <c r="AV1538" s="12" t="s">
        <v>80</v>
      </c>
      <c r="AW1538" s="12" t="s">
        <v>30</v>
      </c>
      <c r="AX1538" s="12" t="s">
        <v>73</v>
      </c>
      <c r="AY1538" s="149" t="s">
        <v>155</v>
      </c>
    </row>
    <row r="1539" spans="2:65" s="13" customFormat="1" ht="10.199999999999999">
      <c r="B1539" s="154"/>
      <c r="D1539" s="148" t="s">
        <v>162</v>
      </c>
      <c r="E1539" s="155" t="s">
        <v>1</v>
      </c>
      <c r="F1539" s="156" t="s">
        <v>1411</v>
      </c>
      <c r="H1539" s="157">
        <v>16</v>
      </c>
      <c r="I1539" s="158"/>
      <c r="L1539" s="154"/>
      <c r="M1539" s="159"/>
      <c r="T1539" s="160"/>
      <c r="AT1539" s="155" t="s">
        <v>162</v>
      </c>
      <c r="AU1539" s="155" t="s">
        <v>82</v>
      </c>
      <c r="AV1539" s="13" t="s">
        <v>82</v>
      </c>
      <c r="AW1539" s="13" t="s">
        <v>30</v>
      </c>
      <c r="AX1539" s="13" t="s">
        <v>73</v>
      </c>
      <c r="AY1539" s="155" t="s">
        <v>155</v>
      </c>
    </row>
    <row r="1540" spans="2:65" s="12" customFormat="1" ht="10.199999999999999">
      <c r="B1540" s="147"/>
      <c r="D1540" s="148" t="s">
        <v>162</v>
      </c>
      <c r="E1540" s="149" t="s">
        <v>1</v>
      </c>
      <c r="F1540" s="150" t="s">
        <v>1412</v>
      </c>
      <c r="H1540" s="149" t="s">
        <v>1</v>
      </c>
      <c r="I1540" s="151"/>
      <c r="L1540" s="147"/>
      <c r="M1540" s="152"/>
      <c r="T1540" s="153"/>
      <c r="AT1540" s="149" t="s">
        <v>162</v>
      </c>
      <c r="AU1540" s="149" t="s">
        <v>82</v>
      </c>
      <c r="AV1540" s="12" t="s">
        <v>80</v>
      </c>
      <c r="AW1540" s="12" t="s">
        <v>30</v>
      </c>
      <c r="AX1540" s="12" t="s">
        <v>73</v>
      </c>
      <c r="AY1540" s="149" t="s">
        <v>155</v>
      </c>
    </row>
    <row r="1541" spans="2:65" s="13" customFormat="1" ht="10.199999999999999">
      <c r="B1541" s="154"/>
      <c r="D1541" s="148" t="s">
        <v>162</v>
      </c>
      <c r="E1541" s="155" t="s">
        <v>1</v>
      </c>
      <c r="F1541" s="156" t="s">
        <v>1413</v>
      </c>
      <c r="H1541" s="157">
        <v>5</v>
      </c>
      <c r="I1541" s="158"/>
      <c r="L1541" s="154"/>
      <c r="M1541" s="159"/>
      <c r="T1541" s="160"/>
      <c r="AT1541" s="155" t="s">
        <v>162</v>
      </c>
      <c r="AU1541" s="155" t="s">
        <v>82</v>
      </c>
      <c r="AV1541" s="13" t="s">
        <v>82</v>
      </c>
      <c r="AW1541" s="13" t="s">
        <v>30</v>
      </c>
      <c r="AX1541" s="13" t="s">
        <v>73</v>
      </c>
      <c r="AY1541" s="155" t="s">
        <v>155</v>
      </c>
    </row>
    <row r="1542" spans="2:65" s="14" customFormat="1" ht="10.199999999999999">
      <c r="B1542" s="161"/>
      <c r="D1542" s="148" t="s">
        <v>162</v>
      </c>
      <c r="E1542" s="162" t="s">
        <v>1</v>
      </c>
      <c r="F1542" s="163" t="s">
        <v>165</v>
      </c>
      <c r="H1542" s="164">
        <v>21</v>
      </c>
      <c r="I1542" s="165"/>
      <c r="L1542" s="161"/>
      <c r="M1542" s="166"/>
      <c r="T1542" s="167"/>
      <c r="AT1542" s="162" t="s">
        <v>162</v>
      </c>
      <c r="AU1542" s="162" t="s">
        <v>82</v>
      </c>
      <c r="AV1542" s="14" t="s">
        <v>90</v>
      </c>
      <c r="AW1542" s="14" t="s">
        <v>30</v>
      </c>
      <c r="AX1542" s="14" t="s">
        <v>80</v>
      </c>
      <c r="AY1542" s="162" t="s">
        <v>155</v>
      </c>
    </row>
    <row r="1543" spans="2:65" s="1" customFormat="1" ht="33" customHeight="1">
      <c r="B1543" s="32"/>
      <c r="C1543" s="133" t="s">
        <v>884</v>
      </c>
      <c r="D1543" s="133" t="s">
        <v>158</v>
      </c>
      <c r="E1543" s="134" t="s">
        <v>1414</v>
      </c>
      <c r="F1543" s="135" t="s">
        <v>1415</v>
      </c>
      <c r="G1543" s="136" t="s">
        <v>441</v>
      </c>
      <c r="H1543" s="137">
        <v>56</v>
      </c>
      <c r="I1543" s="138"/>
      <c r="J1543" s="139">
        <f>ROUND(I1543*H1543,2)</f>
        <v>0</v>
      </c>
      <c r="K1543" s="140"/>
      <c r="L1543" s="32"/>
      <c r="M1543" s="141" t="s">
        <v>1</v>
      </c>
      <c r="N1543" s="142" t="s">
        <v>38</v>
      </c>
      <c r="P1543" s="143">
        <f>O1543*H1543</f>
        <v>0</v>
      </c>
      <c r="Q1543" s="143">
        <v>0</v>
      </c>
      <c r="R1543" s="143">
        <f>Q1543*H1543</f>
        <v>0</v>
      </c>
      <c r="S1543" s="143">
        <v>0</v>
      </c>
      <c r="T1543" s="144">
        <f>S1543*H1543</f>
        <v>0</v>
      </c>
      <c r="AR1543" s="145" t="s">
        <v>90</v>
      </c>
      <c r="AT1543" s="145" t="s">
        <v>158</v>
      </c>
      <c r="AU1543" s="145" t="s">
        <v>82</v>
      </c>
      <c r="AY1543" s="17" t="s">
        <v>155</v>
      </c>
      <c r="BE1543" s="146">
        <f>IF(N1543="základní",J1543,0)</f>
        <v>0</v>
      </c>
      <c r="BF1543" s="146">
        <f>IF(N1543="snížená",J1543,0)</f>
        <v>0</v>
      </c>
      <c r="BG1543" s="146">
        <f>IF(N1543="zákl. přenesená",J1543,0)</f>
        <v>0</v>
      </c>
      <c r="BH1543" s="146">
        <f>IF(N1543="sníž. přenesená",J1543,0)</f>
        <v>0</v>
      </c>
      <c r="BI1543" s="146">
        <f>IF(N1543="nulová",J1543,0)</f>
        <v>0</v>
      </c>
      <c r="BJ1543" s="17" t="s">
        <v>80</v>
      </c>
      <c r="BK1543" s="146">
        <f>ROUND(I1543*H1543,2)</f>
        <v>0</v>
      </c>
      <c r="BL1543" s="17" t="s">
        <v>90</v>
      </c>
      <c r="BM1543" s="145" t="s">
        <v>1416</v>
      </c>
    </row>
    <row r="1544" spans="2:65" s="12" customFormat="1" ht="10.199999999999999">
      <c r="B1544" s="147"/>
      <c r="D1544" s="148" t="s">
        <v>162</v>
      </c>
      <c r="E1544" s="149" t="s">
        <v>1</v>
      </c>
      <c r="F1544" s="150" t="s">
        <v>245</v>
      </c>
      <c r="H1544" s="149" t="s">
        <v>1</v>
      </c>
      <c r="I1544" s="151"/>
      <c r="L1544" s="147"/>
      <c r="M1544" s="152"/>
      <c r="T1544" s="153"/>
      <c r="AT1544" s="149" t="s">
        <v>162</v>
      </c>
      <c r="AU1544" s="149" t="s">
        <v>82</v>
      </c>
      <c r="AV1544" s="12" t="s">
        <v>80</v>
      </c>
      <c r="AW1544" s="12" t="s">
        <v>30</v>
      </c>
      <c r="AX1544" s="12" t="s">
        <v>73</v>
      </c>
      <c r="AY1544" s="149" t="s">
        <v>155</v>
      </c>
    </row>
    <row r="1545" spans="2:65" s="12" customFormat="1" ht="10.199999999999999">
      <c r="B1545" s="147"/>
      <c r="D1545" s="148" t="s">
        <v>162</v>
      </c>
      <c r="E1545" s="149" t="s">
        <v>1</v>
      </c>
      <c r="F1545" s="150" t="s">
        <v>1417</v>
      </c>
      <c r="H1545" s="149" t="s">
        <v>1</v>
      </c>
      <c r="I1545" s="151"/>
      <c r="L1545" s="147"/>
      <c r="M1545" s="152"/>
      <c r="T1545" s="153"/>
      <c r="AT1545" s="149" t="s">
        <v>162</v>
      </c>
      <c r="AU1545" s="149" t="s">
        <v>82</v>
      </c>
      <c r="AV1545" s="12" t="s">
        <v>80</v>
      </c>
      <c r="AW1545" s="12" t="s">
        <v>30</v>
      </c>
      <c r="AX1545" s="12" t="s">
        <v>73</v>
      </c>
      <c r="AY1545" s="149" t="s">
        <v>155</v>
      </c>
    </row>
    <row r="1546" spans="2:65" s="12" customFormat="1" ht="10.199999999999999">
      <c r="B1546" s="147"/>
      <c r="D1546" s="148" t="s">
        <v>162</v>
      </c>
      <c r="E1546" s="149" t="s">
        <v>1</v>
      </c>
      <c r="F1546" s="150" t="s">
        <v>247</v>
      </c>
      <c r="H1546" s="149" t="s">
        <v>1</v>
      </c>
      <c r="I1546" s="151"/>
      <c r="L1546" s="147"/>
      <c r="M1546" s="152"/>
      <c r="T1546" s="153"/>
      <c r="AT1546" s="149" t="s">
        <v>162</v>
      </c>
      <c r="AU1546" s="149" t="s">
        <v>82</v>
      </c>
      <c r="AV1546" s="12" t="s">
        <v>80</v>
      </c>
      <c r="AW1546" s="12" t="s">
        <v>30</v>
      </c>
      <c r="AX1546" s="12" t="s">
        <v>73</v>
      </c>
      <c r="AY1546" s="149" t="s">
        <v>155</v>
      </c>
    </row>
    <row r="1547" spans="2:65" s="12" customFormat="1" ht="10.199999999999999">
      <c r="B1547" s="147"/>
      <c r="D1547" s="148" t="s">
        <v>162</v>
      </c>
      <c r="E1547" s="149" t="s">
        <v>1</v>
      </c>
      <c r="F1547" s="150" t="s">
        <v>1418</v>
      </c>
      <c r="H1547" s="149" t="s">
        <v>1</v>
      </c>
      <c r="I1547" s="151"/>
      <c r="L1547" s="147"/>
      <c r="M1547" s="152"/>
      <c r="T1547" s="153"/>
      <c r="AT1547" s="149" t="s">
        <v>162</v>
      </c>
      <c r="AU1547" s="149" t="s">
        <v>82</v>
      </c>
      <c r="AV1547" s="12" t="s">
        <v>80</v>
      </c>
      <c r="AW1547" s="12" t="s">
        <v>30</v>
      </c>
      <c r="AX1547" s="12" t="s">
        <v>73</v>
      </c>
      <c r="AY1547" s="149" t="s">
        <v>155</v>
      </c>
    </row>
    <row r="1548" spans="2:65" s="12" customFormat="1" ht="10.199999999999999">
      <c r="B1548" s="147"/>
      <c r="D1548" s="148" t="s">
        <v>162</v>
      </c>
      <c r="E1548" s="149" t="s">
        <v>1</v>
      </c>
      <c r="F1548" s="150" t="s">
        <v>1419</v>
      </c>
      <c r="H1548" s="149" t="s">
        <v>1</v>
      </c>
      <c r="I1548" s="151"/>
      <c r="L1548" s="147"/>
      <c r="M1548" s="152"/>
      <c r="T1548" s="153"/>
      <c r="AT1548" s="149" t="s">
        <v>162</v>
      </c>
      <c r="AU1548" s="149" t="s">
        <v>82</v>
      </c>
      <c r="AV1548" s="12" t="s">
        <v>80</v>
      </c>
      <c r="AW1548" s="12" t="s">
        <v>30</v>
      </c>
      <c r="AX1548" s="12" t="s">
        <v>73</v>
      </c>
      <c r="AY1548" s="149" t="s">
        <v>155</v>
      </c>
    </row>
    <row r="1549" spans="2:65" s="13" customFormat="1" ht="10.199999999999999">
      <c r="B1549" s="154"/>
      <c r="D1549" s="148" t="s">
        <v>162</v>
      </c>
      <c r="E1549" s="155" t="s">
        <v>1</v>
      </c>
      <c r="F1549" s="156" t="s">
        <v>1420</v>
      </c>
      <c r="H1549" s="157">
        <v>28</v>
      </c>
      <c r="I1549" s="158"/>
      <c r="L1549" s="154"/>
      <c r="M1549" s="159"/>
      <c r="T1549" s="160"/>
      <c r="AT1549" s="155" t="s">
        <v>162</v>
      </c>
      <c r="AU1549" s="155" t="s">
        <v>82</v>
      </c>
      <c r="AV1549" s="13" t="s">
        <v>82</v>
      </c>
      <c r="AW1549" s="13" t="s">
        <v>30</v>
      </c>
      <c r="AX1549" s="13" t="s">
        <v>73</v>
      </c>
      <c r="AY1549" s="155" t="s">
        <v>155</v>
      </c>
    </row>
    <row r="1550" spans="2:65" s="12" customFormat="1" ht="10.199999999999999">
      <c r="B1550" s="147"/>
      <c r="D1550" s="148" t="s">
        <v>162</v>
      </c>
      <c r="E1550" s="149" t="s">
        <v>1</v>
      </c>
      <c r="F1550" s="150" t="s">
        <v>1361</v>
      </c>
      <c r="H1550" s="149" t="s">
        <v>1</v>
      </c>
      <c r="I1550" s="151"/>
      <c r="L1550" s="147"/>
      <c r="M1550" s="152"/>
      <c r="T1550" s="153"/>
      <c r="AT1550" s="149" t="s">
        <v>162</v>
      </c>
      <c r="AU1550" s="149" t="s">
        <v>82</v>
      </c>
      <c r="AV1550" s="12" t="s">
        <v>80</v>
      </c>
      <c r="AW1550" s="12" t="s">
        <v>30</v>
      </c>
      <c r="AX1550" s="12" t="s">
        <v>73</v>
      </c>
      <c r="AY1550" s="149" t="s">
        <v>155</v>
      </c>
    </row>
    <row r="1551" spans="2:65" s="12" customFormat="1" ht="10.199999999999999">
      <c r="B1551" s="147"/>
      <c r="D1551" s="148" t="s">
        <v>162</v>
      </c>
      <c r="E1551" s="149" t="s">
        <v>1</v>
      </c>
      <c r="F1551" s="150" t="s">
        <v>1421</v>
      </c>
      <c r="H1551" s="149" t="s">
        <v>1</v>
      </c>
      <c r="I1551" s="151"/>
      <c r="L1551" s="147"/>
      <c r="M1551" s="152"/>
      <c r="T1551" s="153"/>
      <c r="AT1551" s="149" t="s">
        <v>162</v>
      </c>
      <c r="AU1551" s="149" t="s">
        <v>82</v>
      </c>
      <c r="AV1551" s="12" t="s">
        <v>80</v>
      </c>
      <c r="AW1551" s="12" t="s">
        <v>30</v>
      </c>
      <c r="AX1551" s="12" t="s">
        <v>73</v>
      </c>
      <c r="AY1551" s="149" t="s">
        <v>155</v>
      </c>
    </row>
    <row r="1552" spans="2:65" s="13" customFormat="1" ht="10.199999999999999">
      <c r="B1552" s="154"/>
      <c r="D1552" s="148" t="s">
        <v>162</v>
      </c>
      <c r="E1552" s="155" t="s">
        <v>1</v>
      </c>
      <c r="F1552" s="156" t="s">
        <v>1422</v>
      </c>
      <c r="H1552" s="157">
        <v>28</v>
      </c>
      <c r="I1552" s="158"/>
      <c r="L1552" s="154"/>
      <c r="M1552" s="159"/>
      <c r="T1552" s="160"/>
      <c r="AT1552" s="155" t="s">
        <v>162</v>
      </c>
      <c r="AU1552" s="155" t="s">
        <v>82</v>
      </c>
      <c r="AV1552" s="13" t="s">
        <v>82</v>
      </c>
      <c r="AW1552" s="13" t="s">
        <v>30</v>
      </c>
      <c r="AX1552" s="13" t="s">
        <v>73</v>
      </c>
      <c r="AY1552" s="155" t="s">
        <v>155</v>
      </c>
    </row>
    <row r="1553" spans="2:65" s="14" customFormat="1" ht="10.199999999999999">
      <c r="B1553" s="161"/>
      <c r="D1553" s="148" t="s">
        <v>162</v>
      </c>
      <c r="E1553" s="162" t="s">
        <v>1</v>
      </c>
      <c r="F1553" s="163" t="s">
        <v>165</v>
      </c>
      <c r="H1553" s="164">
        <v>56</v>
      </c>
      <c r="I1553" s="165"/>
      <c r="L1553" s="161"/>
      <c r="M1553" s="166"/>
      <c r="T1553" s="167"/>
      <c r="AT1553" s="162" t="s">
        <v>162</v>
      </c>
      <c r="AU1553" s="162" t="s">
        <v>82</v>
      </c>
      <c r="AV1553" s="14" t="s">
        <v>90</v>
      </c>
      <c r="AW1553" s="14" t="s">
        <v>30</v>
      </c>
      <c r="AX1553" s="14" t="s">
        <v>80</v>
      </c>
      <c r="AY1553" s="162" t="s">
        <v>155</v>
      </c>
    </row>
    <row r="1554" spans="2:65" s="1" customFormat="1" ht="37.799999999999997" customHeight="1">
      <c r="B1554" s="32"/>
      <c r="C1554" s="133" t="s">
        <v>1423</v>
      </c>
      <c r="D1554" s="133" t="s">
        <v>158</v>
      </c>
      <c r="E1554" s="134" t="s">
        <v>1424</v>
      </c>
      <c r="F1554" s="135" t="s">
        <v>1425</v>
      </c>
      <c r="G1554" s="136" t="s">
        <v>441</v>
      </c>
      <c r="H1554" s="137">
        <v>60</v>
      </c>
      <c r="I1554" s="138"/>
      <c r="J1554" s="139">
        <f>ROUND(I1554*H1554,2)</f>
        <v>0</v>
      </c>
      <c r="K1554" s="140"/>
      <c r="L1554" s="32"/>
      <c r="M1554" s="141" t="s">
        <v>1</v>
      </c>
      <c r="N1554" s="142" t="s">
        <v>38</v>
      </c>
      <c r="P1554" s="143">
        <f>O1554*H1554</f>
        <v>0</v>
      </c>
      <c r="Q1554" s="143">
        <v>0</v>
      </c>
      <c r="R1554" s="143">
        <f>Q1554*H1554</f>
        <v>0</v>
      </c>
      <c r="S1554" s="143">
        <v>0</v>
      </c>
      <c r="T1554" s="144">
        <f>S1554*H1554</f>
        <v>0</v>
      </c>
      <c r="AR1554" s="145" t="s">
        <v>90</v>
      </c>
      <c r="AT1554" s="145" t="s">
        <v>158</v>
      </c>
      <c r="AU1554" s="145" t="s">
        <v>82</v>
      </c>
      <c r="AY1554" s="17" t="s">
        <v>155</v>
      </c>
      <c r="BE1554" s="146">
        <f>IF(N1554="základní",J1554,0)</f>
        <v>0</v>
      </c>
      <c r="BF1554" s="146">
        <f>IF(N1554="snížená",J1554,0)</f>
        <v>0</v>
      </c>
      <c r="BG1554" s="146">
        <f>IF(N1554="zákl. přenesená",J1554,0)</f>
        <v>0</v>
      </c>
      <c r="BH1554" s="146">
        <f>IF(N1554="sníž. přenesená",J1554,0)</f>
        <v>0</v>
      </c>
      <c r="BI1554" s="146">
        <f>IF(N1554="nulová",J1554,0)</f>
        <v>0</v>
      </c>
      <c r="BJ1554" s="17" t="s">
        <v>80</v>
      </c>
      <c r="BK1554" s="146">
        <f>ROUND(I1554*H1554,2)</f>
        <v>0</v>
      </c>
      <c r="BL1554" s="17" t="s">
        <v>90</v>
      </c>
      <c r="BM1554" s="145" t="s">
        <v>1426</v>
      </c>
    </row>
    <row r="1555" spans="2:65" s="12" customFormat="1" ht="10.199999999999999">
      <c r="B1555" s="147"/>
      <c r="D1555" s="148" t="s">
        <v>162</v>
      </c>
      <c r="E1555" s="149" t="s">
        <v>1</v>
      </c>
      <c r="F1555" s="150" t="s">
        <v>245</v>
      </c>
      <c r="H1555" s="149" t="s">
        <v>1</v>
      </c>
      <c r="I1555" s="151"/>
      <c r="L1555" s="147"/>
      <c r="M1555" s="152"/>
      <c r="T1555" s="153"/>
      <c r="AT1555" s="149" t="s">
        <v>162</v>
      </c>
      <c r="AU1555" s="149" t="s">
        <v>82</v>
      </c>
      <c r="AV1555" s="12" t="s">
        <v>80</v>
      </c>
      <c r="AW1555" s="12" t="s">
        <v>30</v>
      </c>
      <c r="AX1555" s="12" t="s">
        <v>73</v>
      </c>
      <c r="AY1555" s="149" t="s">
        <v>155</v>
      </c>
    </row>
    <row r="1556" spans="2:65" s="12" customFormat="1" ht="10.199999999999999">
      <c r="B1556" s="147"/>
      <c r="D1556" s="148" t="s">
        <v>162</v>
      </c>
      <c r="E1556" s="149" t="s">
        <v>1</v>
      </c>
      <c r="F1556" s="150" t="s">
        <v>480</v>
      </c>
      <c r="H1556" s="149" t="s">
        <v>1</v>
      </c>
      <c r="I1556" s="151"/>
      <c r="L1556" s="147"/>
      <c r="M1556" s="152"/>
      <c r="T1556" s="153"/>
      <c r="AT1556" s="149" t="s">
        <v>162</v>
      </c>
      <c r="AU1556" s="149" t="s">
        <v>82</v>
      </c>
      <c r="AV1556" s="12" t="s">
        <v>80</v>
      </c>
      <c r="AW1556" s="12" t="s">
        <v>30</v>
      </c>
      <c r="AX1556" s="12" t="s">
        <v>73</v>
      </c>
      <c r="AY1556" s="149" t="s">
        <v>155</v>
      </c>
    </row>
    <row r="1557" spans="2:65" s="12" customFormat="1" ht="10.199999999999999">
      <c r="B1557" s="147"/>
      <c r="D1557" s="148" t="s">
        <v>162</v>
      </c>
      <c r="E1557" s="149" t="s">
        <v>1</v>
      </c>
      <c r="F1557" s="150" t="s">
        <v>246</v>
      </c>
      <c r="H1557" s="149" t="s">
        <v>1</v>
      </c>
      <c r="I1557" s="151"/>
      <c r="L1557" s="147"/>
      <c r="M1557" s="152"/>
      <c r="T1557" s="153"/>
      <c r="AT1557" s="149" t="s">
        <v>162</v>
      </c>
      <c r="AU1557" s="149" t="s">
        <v>82</v>
      </c>
      <c r="AV1557" s="12" t="s">
        <v>80</v>
      </c>
      <c r="AW1557" s="12" t="s">
        <v>30</v>
      </c>
      <c r="AX1557" s="12" t="s">
        <v>73</v>
      </c>
      <c r="AY1557" s="149" t="s">
        <v>155</v>
      </c>
    </row>
    <row r="1558" spans="2:65" s="12" customFormat="1" ht="10.199999999999999">
      <c r="B1558" s="147"/>
      <c r="D1558" s="148" t="s">
        <v>162</v>
      </c>
      <c r="E1558" s="149" t="s">
        <v>1</v>
      </c>
      <c r="F1558" s="150" t="s">
        <v>247</v>
      </c>
      <c r="H1558" s="149" t="s">
        <v>1</v>
      </c>
      <c r="I1558" s="151"/>
      <c r="L1558" s="147"/>
      <c r="M1558" s="152"/>
      <c r="T1558" s="153"/>
      <c r="AT1558" s="149" t="s">
        <v>162</v>
      </c>
      <c r="AU1558" s="149" t="s">
        <v>82</v>
      </c>
      <c r="AV1558" s="12" t="s">
        <v>80</v>
      </c>
      <c r="AW1558" s="12" t="s">
        <v>30</v>
      </c>
      <c r="AX1558" s="12" t="s">
        <v>73</v>
      </c>
      <c r="AY1558" s="149" t="s">
        <v>155</v>
      </c>
    </row>
    <row r="1559" spans="2:65" s="12" customFormat="1" ht="10.199999999999999">
      <c r="B1559" s="147"/>
      <c r="D1559" s="148" t="s">
        <v>162</v>
      </c>
      <c r="E1559" s="149" t="s">
        <v>1</v>
      </c>
      <c r="F1559" s="150" t="s">
        <v>1427</v>
      </c>
      <c r="H1559" s="149" t="s">
        <v>1</v>
      </c>
      <c r="I1559" s="151"/>
      <c r="L1559" s="147"/>
      <c r="M1559" s="152"/>
      <c r="T1559" s="153"/>
      <c r="AT1559" s="149" t="s">
        <v>162</v>
      </c>
      <c r="AU1559" s="149" t="s">
        <v>82</v>
      </c>
      <c r="AV1559" s="12" t="s">
        <v>80</v>
      </c>
      <c r="AW1559" s="12" t="s">
        <v>30</v>
      </c>
      <c r="AX1559" s="12" t="s">
        <v>73</v>
      </c>
      <c r="AY1559" s="149" t="s">
        <v>155</v>
      </c>
    </row>
    <row r="1560" spans="2:65" s="12" customFormat="1" ht="10.199999999999999">
      <c r="B1560" s="147"/>
      <c r="D1560" s="148" t="s">
        <v>162</v>
      </c>
      <c r="E1560" s="149" t="s">
        <v>1</v>
      </c>
      <c r="F1560" s="150" t="s">
        <v>1428</v>
      </c>
      <c r="H1560" s="149" t="s">
        <v>1</v>
      </c>
      <c r="I1560" s="151"/>
      <c r="L1560" s="147"/>
      <c r="M1560" s="152"/>
      <c r="T1560" s="153"/>
      <c r="AT1560" s="149" t="s">
        <v>162</v>
      </c>
      <c r="AU1560" s="149" t="s">
        <v>82</v>
      </c>
      <c r="AV1560" s="12" t="s">
        <v>80</v>
      </c>
      <c r="AW1560" s="12" t="s">
        <v>30</v>
      </c>
      <c r="AX1560" s="12" t="s">
        <v>73</v>
      </c>
      <c r="AY1560" s="149" t="s">
        <v>155</v>
      </c>
    </row>
    <row r="1561" spans="2:65" s="13" customFormat="1" ht="10.199999999999999">
      <c r="B1561" s="154"/>
      <c r="D1561" s="148" t="s">
        <v>162</v>
      </c>
      <c r="E1561" s="155" t="s">
        <v>1</v>
      </c>
      <c r="F1561" s="156" t="s">
        <v>1429</v>
      </c>
      <c r="H1561" s="157">
        <v>60</v>
      </c>
      <c r="I1561" s="158"/>
      <c r="L1561" s="154"/>
      <c r="M1561" s="159"/>
      <c r="T1561" s="160"/>
      <c r="AT1561" s="155" t="s">
        <v>162</v>
      </c>
      <c r="AU1561" s="155" t="s">
        <v>82</v>
      </c>
      <c r="AV1561" s="13" t="s">
        <v>82</v>
      </c>
      <c r="AW1561" s="13" t="s">
        <v>30</v>
      </c>
      <c r="AX1561" s="13" t="s">
        <v>73</v>
      </c>
      <c r="AY1561" s="155" t="s">
        <v>155</v>
      </c>
    </row>
    <row r="1562" spans="2:65" s="14" customFormat="1" ht="10.199999999999999">
      <c r="B1562" s="161"/>
      <c r="D1562" s="148" t="s">
        <v>162</v>
      </c>
      <c r="E1562" s="162" t="s">
        <v>1</v>
      </c>
      <c r="F1562" s="163" t="s">
        <v>165</v>
      </c>
      <c r="H1562" s="164">
        <v>60</v>
      </c>
      <c r="I1562" s="165"/>
      <c r="L1562" s="161"/>
      <c r="M1562" s="166"/>
      <c r="T1562" s="167"/>
      <c r="AT1562" s="162" t="s">
        <v>162</v>
      </c>
      <c r="AU1562" s="162" t="s">
        <v>82</v>
      </c>
      <c r="AV1562" s="14" t="s">
        <v>90</v>
      </c>
      <c r="AW1562" s="14" t="s">
        <v>30</v>
      </c>
      <c r="AX1562" s="14" t="s">
        <v>80</v>
      </c>
      <c r="AY1562" s="162" t="s">
        <v>155</v>
      </c>
    </row>
    <row r="1563" spans="2:65" s="1" customFormat="1" ht="33" customHeight="1">
      <c r="B1563" s="32"/>
      <c r="C1563" s="133" t="s">
        <v>889</v>
      </c>
      <c r="D1563" s="133" t="s">
        <v>158</v>
      </c>
      <c r="E1563" s="134" t="s">
        <v>1430</v>
      </c>
      <c r="F1563" s="135" t="s">
        <v>1431</v>
      </c>
      <c r="G1563" s="136" t="s">
        <v>441</v>
      </c>
      <c r="H1563" s="137">
        <v>60</v>
      </c>
      <c r="I1563" s="138"/>
      <c r="J1563" s="139">
        <f>ROUND(I1563*H1563,2)</f>
        <v>0</v>
      </c>
      <c r="K1563" s="140"/>
      <c r="L1563" s="32"/>
      <c r="M1563" s="141" t="s">
        <v>1</v>
      </c>
      <c r="N1563" s="142" t="s">
        <v>38</v>
      </c>
      <c r="P1563" s="143">
        <f>O1563*H1563</f>
        <v>0</v>
      </c>
      <c r="Q1563" s="143">
        <v>0</v>
      </c>
      <c r="R1563" s="143">
        <f>Q1563*H1563</f>
        <v>0</v>
      </c>
      <c r="S1563" s="143">
        <v>0</v>
      </c>
      <c r="T1563" s="144">
        <f>S1563*H1563</f>
        <v>0</v>
      </c>
      <c r="AR1563" s="145" t="s">
        <v>90</v>
      </c>
      <c r="AT1563" s="145" t="s">
        <v>158</v>
      </c>
      <c r="AU1563" s="145" t="s">
        <v>82</v>
      </c>
      <c r="AY1563" s="17" t="s">
        <v>155</v>
      </c>
      <c r="BE1563" s="146">
        <f>IF(N1563="základní",J1563,0)</f>
        <v>0</v>
      </c>
      <c r="BF1563" s="146">
        <f>IF(N1563="snížená",J1563,0)</f>
        <v>0</v>
      </c>
      <c r="BG1563" s="146">
        <f>IF(N1563="zákl. přenesená",J1563,0)</f>
        <v>0</v>
      </c>
      <c r="BH1563" s="146">
        <f>IF(N1563="sníž. přenesená",J1563,0)</f>
        <v>0</v>
      </c>
      <c r="BI1563" s="146">
        <f>IF(N1563="nulová",J1563,0)</f>
        <v>0</v>
      </c>
      <c r="BJ1563" s="17" t="s">
        <v>80</v>
      </c>
      <c r="BK1563" s="146">
        <f>ROUND(I1563*H1563,2)</f>
        <v>0</v>
      </c>
      <c r="BL1563" s="17" t="s">
        <v>90</v>
      </c>
      <c r="BM1563" s="145" t="s">
        <v>1432</v>
      </c>
    </row>
    <row r="1564" spans="2:65" s="1" customFormat="1" ht="33" customHeight="1">
      <c r="B1564" s="32"/>
      <c r="C1564" s="133" t="s">
        <v>1433</v>
      </c>
      <c r="D1564" s="133" t="s">
        <v>158</v>
      </c>
      <c r="E1564" s="134" t="s">
        <v>1434</v>
      </c>
      <c r="F1564" s="135" t="s">
        <v>1435</v>
      </c>
      <c r="G1564" s="136" t="s">
        <v>441</v>
      </c>
      <c r="H1564" s="137">
        <v>46</v>
      </c>
      <c r="I1564" s="138"/>
      <c r="J1564" s="139">
        <f>ROUND(I1564*H1564,2)</f>
        <v>0</v>
      </c>
      <c r="K1564" s="140"/>
      <c r="L1564" s="32"/>
      <c r="M1564" s="141" t="s">
        <v>1</v>
      </c>
      <c r="N1564" s="142" t="s">
        <v>38</v>
      </c>
      <c r="P1564" s="143">
        <f>O1564*H1564</f>
        <v>0</v>
      </c>
      <c r="Q1564" s="143">
        <v>0</v>
      </c>
      <c r="R1564" s="143">
        <f>Q1564*H1564</f>
        <v>0</v>
      </c>
      <c r="S1564" s="143">
        <v>0</v>
      </c>
      <c r="T1564" s="144">
        <f>S1564*H1564</f>
        <v>0</v>
      </c>
      <c r="AR1564" s="145" t="s">
        <v>90</v>
      </c>
      <c r="AT1564" s="145" t="s">
        <v>158</v>
      </c>
      <c r="AU1564" s="145" t="s">
        <v>82</v>
      </c>
      <c r="AY1564" s="17" t="s">
        <v>155</v>
      </c>
      <c r="BE1564" s="146">
        <f>IF(N1564="základní",J1564,0)</f>
        <v>0</v>
      </c>
      <c r="BF1564" s="146">
        <f>IF(N1564="snížená",J1564,0)</f>
        <v>0</v>
      </c>
      <c r="BG1564" s="146">
        <f>IF(N1564="zákl. přenesená",J1564,0)</f>
        <v>0</v>
      </c>
      <c r="BH1564" s="146">
        <f>IF(N1564="sníž. přenesená",J1564,0)</f>
        <v>0</v>
      </c>
      <c r="BI1564" s="146">
        <f>IF(N1564="nulová",J1564,0)</f>
        <v>0</v>
      </c>
      <c r="BJ1564" s="17" t="s">
        <v>80</v>
      </c>
      <c r="BK1564" s="146">
        <f>ROUND(I1564*H1564,2)</f>
        <v>0</v>
      </c>
      <c r="BL1564" s="17" t="s">
        <v>90</v>
      </c>
      <c r="BM1564" s="145" t="s">
        <v>1436</v>
      </c>
    </row>
    <row r="1565" spans="2:65" s="1" customFormat="1" ht="33" customHeight="1">
      <c r="B1565" s="32"/>
      <c r="C1565" s="133" t="s">
        <v>897</v>
      </c>
      <c r="D1565" s="133" t="s">
        <v>158</v>
      </c>
      <c r="E1565" s="134" t="s">
        <v>1437</v>
      </c>
      <c r="F1565" s="135" t="s">
        <v>1438</v>
      </c>
      <c r="G1565" s="136" t="s">
        <v>441</v>
      </c>
      <c r="H1565" s="137">
        <v>21</v>
      </c>
      <c r="I1565" s="138"/>
      <c r="J1565" s="139">
        <f>ROUND(I1565*H1565,2)</f>
        <v>0</v>
      </c>
      <c r="K1565" s="140"/>
      <c r="L1565" s="32"/>
      <c r="M1565" s="141" t="s">
        <v>1</v>
      </c>
      <c r="N1565" s="142" t="s">
        <v>38</v>
      </c>
      <c r="P1565" s="143">
        <f>O1565*H1565</f>
        <v>0</v>
      </c>
      <c r="Q1565" s="143">
        <v>0</v>
      </c>
      <c r="R1565" s="143">
        <f>Q1565*H1565</f>
        <v>0</v>
      </c>
      <c r="S1565" s="143">
        <v>0</v>
      </c>
      <c r="T1565" s="144">
        <f>S1565*H1565</f>
        <v>0</v>
      </c>
      <c r="AR1565" s="145" t="s">
        <v>90</v>
      </c>
      <c r="AT1565" s="145" t="s">
        <v>158</v>
      </c>
      <c r="AU1565" s="145" t="s">
        <v>82</v>
      </c>
      <c r="AY1565" s="17" t="s">
        <v>155</v>
      </c>
      <c r="BE1565" s="146">
        <f>IF(N1565="základní",J1565,0)</f>
        <v>0</v>
      </c>
      <c r="BF1565" s="146">
        <f>IF(N1565="snížená",J1565,0)</f>
        <v>0</v>
      </c>
      <c r="BG1565" s="146">
        <f>IF(N1565="zákl. přenesená",J1565,0)</f>
        <v>0</v>
      </c>
      <c r="BH1565" s="146">
        <f>IF(N1565="sníž. přenesená",J1565,0)</f>
        <v>0</v>
      </c>
      <c r="BI1565" s="146">
        <f>IF(N1565="nulová",J1565,0)</f>
        <v>0</v>
      </c>
      <c r="BJ1565" s="17" t="s">
        <v>80</v>
      </c>
      <c r="BK1565" s="146">
        <f>ROUND(I1565*H1565,2)</f>
        <v>0</v>
      </c>
      <c r="BL1565" s="17" t="s">
        <v>90</v>
      </c>
      <c r="BM1565" s="145" t="s">
        <v>1439</v>
      </c>
    </row>
    <row r="1566" spans="2:65" s="1" customFormat="1" ht="66.75" customHeight="1">
      <c r="B1566" s="32"/>
      <c r="C1566" s="133" t="s">
        <v>1440</v>
      </c>
      <c r="D1566" s="133" t="s">
        <v>158</v>
      </c>
      <c r="E1566" s="134" t="s">
        <v>1441</v>
      </c>
      <c r="F1566" s="135" t="s">
        <v>1442</v>
      </c>
      <c r="G1566" s="136" t="s">
        <v>457</v>
      </c>
      <c r="H1566" s="137">
        <v>52.2</v>
      </c>
      <c r="I1566" s="138"/>
      <c r="J1566" s="139">
        <f>ROUND(I1566*H1566,2)</f>
        <v>0</v>
      </c>
      <c r="K1566" s="140"/>
      <c r="L1566" s="32"/>
      <c r="M1566" s="141" t="s">
        <v>1</v>
      </c>
      <c r="N1566" s="142" t="s">
        <v>38</v>
      </c>
      <c r="P1566" s="143">
        <f>O1566*H1566</f>
        <v>0</v>
      </c>
      <c r="Q1566" s="143">
        <v>0</v>
      </c>
      <c r="R1566" s="143">
        <f>Q1566*H1566</f>
        <v>0</v>
      </c>
      <c r="S1566" s="143">
        <v>0</v>
      </c>
      <c r="T1566" s="144">
        <f>S1566*H1566</f>
        <v>0</v>
      </c>
      <c r="AR1566" s="145" t="s">
        <v>90</v>
      </c>
      <c r="AT1566" s="145" t="s">
        <v>158</v>
      </c>
      <c r="AU1566" s="145" t="s">
        <v>82</v>
      </c>
      <c r="AY1566" s="17" t="s">
        <v>155</v>
      </c>
      <c r="BE1566" s="146">
        <f>IF(N1566="základní",J1566,0)</f>
        <v>0</v>
      </c>
      <c r="BF1566" s="146">
        <f>IF(N1566="snížená",J1566,0)</f>
        <v>0</v>
      </c>
      <c r="BG1566" s="146">
        <f>IF(N1566="zákl. přenesená",J1566,0)</f>
        <v>0</v>
      </c>
      <c r="BH1566" s="146">
        <f>IF(N1566="sníž. přenesená",J1566,0)</f>
        <v>0</v>
      </c>
      <c r="BI1566" s="146">
        <f>IF(N1566="nulová",J1566,0)</f>
        <v>0</v>
      </c>
      <c r="BJ1566" s="17" t="s">
        <v>80</v>
      </c>
      <c r="BK1566" s="146">
        <f>ROUND(I1566*H1566,2)</f>
        <v>0</v>
      </c>
      <c r="BL1566" s="17" t="s">
        <v>90</v>
      </c>
      <c r="BM1566" s="145" t="s">
        <v>1443</v>
      </c>
    </row>
    <row r="1567" spans="2:65" s="12" customFormat="1" ht="10.199999999999999">
      <c r="B1567" s="147"/>
      <c r="D1567" s="148" t="s">
        <v>162</v>
      </c>
      <c r="E1567" s="149" t="s">
        <v>1</v>
      </c>
      <c r="F1567" s="150" t="s">
        <v>1444</v>
      </c>
      <c r="H1567" s="149" t="s">
        <v>1</v>
      </c>
      <c r="I1567" s="151"/>
      <c r="L1567" s="147"/>
      <c r="M1567" s="152"/>
      <c r="T1567" s="153"/>
      <c r="AT1567" s="149" t="s">
        <v>162</v>
      </c>
      <c r="AU1567" s="149" t="s">
        <v>82</v>
      </c>
      <c r="AV1567" s="12" t="s">
        <v>80</v>
      </c>
      <c r="AW1567" s="12" t="s">
        <v>30</v>
      </c>
      <c r="AX1567" s="12" t="s">
        <v>73</v>
      </c>
      <c r="AY1567" s="149" t="s">
        <v>155</v>
      </c>
    </row>
    <row r="1568" spans="2:65" s="13" customFormat="1" ht="10.199999999999999">
      <c r="B1568" s="154"/>
      <c r="D1568" s="148" t="s">
        <v>162</v>
      </c>
      <c r="E1568" s="155" t="s">
        <v>1</v>
      </c>
      <c r="F1568" s="156" t="s">
        <v>1445</v>
      </c>
      <c r="H1568" s="157">
        <v>27</v>
      </c>
      <c r="I1568" s="158"/>
      <c r="L1568" s="154"/>
      <c r="M1568" s="159"/>
      <c r="T1568" s="160"/>
      <c r="AT1568" s="155" t="s">
        <v>162</v>
      </c>
      <c r="AU1568" s="155" t="s">
        <v>82</v>
      </c>
      <c r="AV1568" s="13" t="s">
        <v>82</v>
      </c>
      <c r="AW1568" s="13" t="s">
        <v>30</v>
      </c>
      <c r="AX1568" s="13" t="s">
        <v>73</v>
      </c>
      <c r="AY1568" s="155" t="s">
        <v>155</v>
      </c>
    </row>
    <row r="1569" spans="2:65" s="12" customFormat="1" ht="10.199999999999999">
      <c r="B1569" s="147"/>
      <c r="D1569" s="148" t="s">
        <v>162</v>
      </c>
      <c r="E1569" s="149" t="s">
        <v>1</v>
      </c>
      <c r="F1569" s="150" t="s">
        <v>1446</v>
      </c>
      <c r="H1569" s="149" t="s">
        <v>1</v>
      </c>
      <c r="I1569" s="151"/>
      <c r="L1569" s="147"/>
      <c r="M1569" s="152"/>
      <c r="T1569" s="153"/>
      <c r="AT1569" s="149" t="s">
        <v>162</v>
      </c>
      <c r="AU1569" s="149" t="s">
        <v>82</v>
      </c>
      <c r="AV1569" s="12" t="s">
        <v>80</v>
      </c>
      <c r="AW1569" s="12" t="s">
        <v>30</v>
      </c>
      <c r="AX1569" s="12" t="s">
        <v>73</v>
      </c>
      <c r="AY1569" s="149" t="s">
        <v>155</v>
      </c>
    </row>
    <row r="1570" spans="2:65" s="13" customFormat="1" ht="10.199999999999999">
      <c r="B1570" s="154"/>
      <c r="D1570" s="148" t="s">
        <v>162</v>
      </c>
      <c r="E1570" s="155" t="s">
        <v>1</v>
      </c>
      <c r="F1570" s="156" t="s">
        <v>1447</v>
      </c>
      <c r="H1570" s="157">
        <v>25.2</v>
      </c>
      <c r="I1570" s="158"/>
      <c r="L1570" s="154"/>
      <c r="M1570" s="159"/>
      <c r="T1570" s="160"/>
      <c r="AT1570" s="155" t="s">
        <v>162</v>
      </c>
      <c r="AU1570" s="155" t="s">
        <v>82</v>
      </c>
      <c r="AV1570" s="13" t="s">
        <v>82</v>
      </c>
      <c r="AW1570" s="13" t="s">
        <v>30</v>
      </c>
      <c r="AX1570" s="13" t="s">
        <v>73</v>
      </c>
      <c r="AY1570" s="155" t="s">
        <v>155</v>
      </c>
    </row>
    <row r="1571" spans="2:65" s="14" customFormat="1" ht="10.199999999999999">
      <c r="B1571" s="161"/>
      <c r="D1571" s="148" t="s">
        <v>162</v>
      </c>
      <c r="E1571" s="162" t="s">
        <v>1</v>
      </c>
      <c r="F1571" s="163" t="s">
        <v>165</v>
      </c>
      <c r="H1571" s="164">
        <v>52.2</v>
      </c>
      <c r="I1571" s="165"/>
      <c r="L1571" s="161"/>
      <c r="M1571" s="166"/>
      <c r="T1571" s="167"/>
      <c r="AT1571" s="162" t="s">
        <v>162</v>
      </c>
      <c r="AU1571" s="162" t="s">
        <v>82</v>
      </c>
      <c r="AV1571" s="14" t="s">
        <v>90</v>
      </c>
      <c r="AW1571" s="14" t="s">
        <v>30</v>
      </c>
      <c r="AX1571" s="14" t="s">
        <v>80</v>
      </c>
      <c r="AY1571" s="162" t="s">
        <v>155</v>
      </c>
    </row>
    <row r="1572" spans="2:65" s="11" customFormat="1" ht="22.8" customHeight="1">
      <c r="B1572" s="121"/>
      <c r="D1572" s="122" t="s">
        <v>72</v>
      </c>
      <c r="E1572" s="131" t="s">
        <v>971</v>
      </c>
      <c r="F1572" s="131" t="s">
        <v>1448</v>
      </c>
      <c r="I1572" s="124"/>
      <c r="J1572" s="132">
        <f>BK1572</f>
        <v>0</v>
      </c>
      <c r="L1572" s="121"/>
      <c r="M1572" s="126"/>
      <c r="P1572" s="127">
        <f>SUM(P1573:P1617)</f>
        <v>0</v>
      </c>
      <c r="R1572" s="127">
        <f>SUM(R1573:R1617)</f>
        <v>0</v>
      </c>
      <c r="T1572" s="128">
        <f>SUM(T1573:T1617)</f>
        <v>0</v>
      </c>
      <c r="AR1572" s="122" t="s">
        <v>80</v>
      </c>
      <c r="AT1572" s="129" t="s">
        <v>72</v>
      </c>
      <c r="AU1572" s="129" t="s">
        <v>80</v>
      </c>
      <c r="AY1572" s="122" t="s">
        <v>155</v>
      </c>
      <c r="BK1572" s="130">
        <f>SUM(BK1573:BK1617)</f>
        <v>0</v>
      </c>
    </row>
    <row r="1573" spans="2:65" s="1" customFormat="1" ht="49.05" customHeight="1">
      <c r="B1573" s="32"/>
      <c r="C1573" s="133" t="s">
        <v>901</v>
      </c>
      <c r="D1573" s="133" t="s">
        <v>158</v>
      </c>
      <c r="E1573" s="134" t="s">
        <v>1449</v>
      </c>
      <c r="F1573" s="135" t="s">
        <v>1450</v>
      </c>
      <c r="G1573" s="136" t="s">
        <v>441</v>
      </c>
      <c r="H1573" s="137">
        <v>2</v>
      </c>
      <c r="I1573" s="138"/>
      <c r="J1573" s="139">
        <f>ROUND(I1573*H1573,2)</f>
        <v>0</v>
      </c>
      <c r="K1573" s="140"/>
      <c r="L1573" s="32"/>
      <c r="M1573" s="141" t="s">
        <v>1</v>
      </c>
      <c r="N1573" s="142" t="s">
        <v>38</v>
      </c>
      <c r="P1573" s="143">
        <f>O1573*H1573</f>
        <v>0</v>
      </c>
      <c r="Q1573" s="143">
        <v>0</v>
      </c>
      <c r="R1573" s="143">
        <f>Q1573*H1573</f>
        <v>0</v>
      </c>
      <c r="S1573" s="143">
        <v>0</v>
      </c>
      <c r="T1573" s="144">
        <f>S1573*H1573</f>
        <v>0</v>
      </c>
      <c r="AR1573" s="145" t="s">
        <v>90</v>
      </c>
      <c r="AT1573" s="145" t="s">
        <v>158</v>
      </c>
      <c r="AU1573" s="145" t="s">
        <v>82</v>
      </c>
      <c r="AY1573" s="17" t="s">
        <v>155</v>
      </c>
      <c r="BE1573" s="146">
        <f>IF(N1573="základní",J1573,0)</f>
        <v>0</v>
      </c>
      <c r="BF1573" s="146">
        <f>IF(N1573="snížená",J1573,0)</f>
        <v>0</v>
      </c>
      <c r="BG1573" s="146">
        <f>IF(N1573="zákl. přenesená",J1573,0)</f>
        <v>0</v>
      </c>
      <c r="BH1573" s="146">
        <f>IF(N1573="sníž. přenesená",J1573,0)</f>
        <v>0</v>
      </c>
      <c r="BI1573" s="146">
        <f>IF(N1573="nulová",J1573,0)</f>
        <v>0</v>
      </c>
      <c r="BJ1573" s="17" t="s">
        <v>80</v>
      </c>
      <c r="BK1573" s="146">
        <f>ROUND(I1573*H1573,2)</f>
        <v>0</v>
      </c>
      <c r="BL1573" s="17" t="s">
        <v>90</v>
      </c>
      <c r="BM1573" s="145" t="s">
        <v>1451</v>
      </c>
    </row>
    <row r="1574" spans="2:65" s="12" customFormat="1" ht="10.199999999999999">
      <c r="B1574" s="147"/>
      <c r="D1574" s="148" t="s">
        <v>162</v>
      </c>
      <c r="E1574" s="149" t="s">
        <v>1</v>
      </c>
      <c r="F1574" s="150" t="s">
        <v>174</v>
      </c>
      <c r="H1574" s="149" t="s">
        <v>1</v>
      </c>
      <c r="I1574" s="151"/>
      <c r="L1574" s="147"/>
      <c r="M1574" s="152"/>
      <c r="T1574" s="153"/>
      <c r="AT1574" s="149" t="s">
        <v>162</v>
      </c>
      <c r="AU1574" s="149" t="s">
        <v>82</v>
      </c>
      <c r="AV1574" s="12" t="s">
        <v>80</v>
      </c>
      <c r="AW1574" s="12" t="s">
        <v>30</v>
      </c>
      <c r="AX1574" s="12" t="s">
        <v>73</v>
      </c>
      <c r="AY1574" s="149" t="s">
        <v>155</v>
      </c>
    </row>
    <row r="1575" spans="2:65" s="12" customFormat="1" ht="10.199999999999999">
      <c r="B1575" s="147"/>
      <c r="D1575" s="148" t="s">
        <v>162</v>
      </c>
      <c r="E1575" s="149" t="s">
        <v>1</v>
      </c>
      <c r="F1575" s="150" t="s">
        <v>175</v>
      </c>
      <c r="H1575" s="149" t="s">
        <v>1</v>
      </c>
      <c r="I1575" s="151"/>
      <c r="L1575" s="147"/>
      <c r="M1575" s="152"/>
      <c r="T1575" s="153"/>
      <c r="AT1575" s="149" t="s">
        <v>162</v>
      </c>
      <c r="AU1575" s="149" t="s">
        <v>82</v>
      </c>
      <c r="AV1575" s="12" t="s">
        <v>80</v>
      </c>
      <c r="AW1575" s="12" t="s">
        <v>30</v>
      </c>
      <c r="AX1575" s="12" t="s">
        <v>73</v>
      </c>
      <c r="AY1575" s="149" t="s">
        <v>155</v>
      </c>
    </row>
    <row r="1576" spans="2:65" s="12" customFormat="1" ht="10.199999999999999">
      <c r="B1576" s="147"/>
      <c r="D1576" s="148" t="s">
        <v>162</v>
      </c>
      <c r="E1576" s="149" t="s">
        <v>1</v>
      </c>
      <c r="F1576" s="150" t="s">
        <v>176</v>
      </c>
      <c r="H1576" s="149" t="s">
        <v>1</v>
      </c>
      <c r="I1576" s="151"/>
      <c r="L1576" s="147"/>
      <c r="M1576" s="152"/>
      <c r="T1576" s="153"/>
      <c r="AT1576" s="149" t="s">
        <v>162</v>
      </c>
      <c r="AU1576" s="149" t="s">
        <v>82</v>
      </c>
      <c r="AV1576" s="12" t="s">
        <v>80</v>
      </c>
      <c r="AW1576" s="12" t="s">
        <v>30</v>
      </c>
      <c r="AX1576" s="12" t="s">
        <v>73</v>
      </c>
      <c r="AY1576" s="149" t="s">
        <v>155</v>
      </c>
    </row>
    <row r="1577" spans="2:65" s="12" customFormat="1" ht="10.199999999999999">
      <c r="B1577" s="147"/>
      <c r="D1577" s="148" t="s">
        <v>162</v>
      </c>
      <c r="E1577" s="149" t="s">
        <v>1</v>
      </c>
      <c r="F1577" s="150" t="s">
        <v>506</v>
      </c>
      <c r="H1577" s="149" t="s">
        <v>1</v>
      </c>
      <c r="I1577" s="151"/>
      <c r="L1577" s="147"/>
      <c r="M1577" s="152"/>
      <c r="T1577" s="153"/>
      <c r="AT1577" s="149" t="s">
        <v>162</v>
      </c>
      <c r="AU1577" s="149" t="s">
        <v>82</v>
      </c>
      <c r="AV1577" s="12" t="s">
        <v>80</v>
      </c>
      <c r="AW1577" s="12" t="s">
        <v>30</v>
      </c>
      <c r="AX1577" s="12" t="s">
        <v>73</v>
      </c>
      <c r="AY1577" s="149" t="s">
        <v>155</v>
      </c>
    </row>
    <row r="1578" spans="2:65" s="13" customFormat="1" ht="10.199999999999999">
      <c r="B1578" s="154"/>
      <c r="D1578" s="148" t="s">
        <v>162</v>
      </c>
      <c r="E1578" s="155" t="s">
        <v>1</v>
      </c>
      <c r="F1578" s="156" t="s">
        <v>507</v>
      </c>
      <c r="H1578" s="157">
        <v>2</v>
      </c>
      <c r="I1578" s="158"/>
      <c r="L1578" s="154"/>
      <c r="M1578" s="159"/>
      <c r="T1578" s="160"/>
      <c r="AT1578" s="155" t="s">
        <v>162</v>
      </c>
      <c r="AU1578" s="155" t="s">
        <v>82</v>
      </c>
      <c r="AV1578" s="13" t="s">
        <v>82</v>
      </c>
      <c r="AW1578" s="13" t="s">
        <v>30</v>
      </c>
      <c r="AX1578" s="13" t="s">
        <v>73</v>
      </c>
      <c r="AY1578" s="155" t="s">
        <v>155</v>
      </c>
    </row>
    <row r="1579" spans="2:65" s="14" customFormat="1" ht="10.199999999999999">
      <c r="B1579" s="161"/>
      <c r="D1579" s="148" t="s">
        <v>162</v>
      </c>
      <c r="E1579" s="162" t="s">
        <v>1</v>
      </c>
      <c r="F1579" s="163" t="s">
        <v>165</v>
      </c>
      <c r="H1579" s="164">
        <v>2</v>
      </c>
      <c r="I1579" s="165"/>
      <c r="L1579" s="161"/>
      <c r="M1579" s="166"/>
      <c r="T1579" s="167"/>
      <c r="AT1579" s="162" t="s">
        <v>162</v>
      </c>
      <c r="AU1579" s="162" t="s">
        <v>82</v>
      </c>
      <c r="AV1579" s="14" t="s">
        <v>90</v>
      </c>
      <c r="AW1579" s="14" t="s">
        <v>30</v>
      </c>
      <c r="AX1579" s="14" t="s">
        <v>80</v>
      </c>
      <c r="AY1579" s="162" t="s">
        <v>155</v>
      </c>
    </row>
    <row r="1580" spans="2:65" s="1" customFormat="1" ht="44.25" customHeight="1">
      <c r="B1580" s="32"/>
      <c r="C1580" s="133" t="s">
        <v>1452</v>
      </c>
      <c r="D1580" s="133" t="s">
        <v>158</v>
      </c>
      <c r="E1580" s="134" t="s">
        <v>1453</v>
      </c>
      <c r="F1580" s="135" t="s">
        <v>1454</v>
      </c>
      <c r="G1580" s="136" t="s">
        <v>457</v>
      </c>
      <c r="H1580" s="137">
        <v>16.739999999999998</v>
      </c>
      <c r="I1580" s="138"/>
      <c r="J1580" s="139">
        <f>ROUND(I1580*H1580,2)</f>
        <v>0</v>
      </c>
      <c r="K1580" s="140"/>
      <c r="L1580" s="32"/>
      <c r="M1580" s="141" t="s">
        <v>1</v>
      </c>
      <c r="N1580" s="142" t="s">
        <v>38</v>
      </c>
      <c r="P1580" s="143">
        <f>O1580*H1580</f>
        <v>0</v>
      </c>
      <c r="Q1580" s="143">
        <v>0</v>
      </c>
      <c r="R1580" s="143">
        <f>Q1580*H1580</f>
        <v>0</v>
      </c>
      <c r="S1580" s="143">
        <v>0</v>
      </c>
      <c r="T1580" s="144">
        <f>S1580*H1580</f>
        <v>0</v>
      </c>
      <c r="AR1580" s="145" t="s">
        <v>90</v>
      </c>
      <c r="AT1580" s="145" t="s">
        <v>158</v>
      </c>
      <c r="AU1580" s="145" t="s">
        <v>82</v>
      </c>
      <c r="AY1580" s="17" t="s">
        <v>155</v>
      </c>
      <c r="BE1580" s="146">
        <f>IF(N1580="základní",J1580,0)</f>
        <v>0</v>
      </c>
      <c r="BF1580" s="146">
        <f>IF(N1580="snížená",J1580,0)</f>
        <v>0</v>
      </c>
      <c r="BG1580" s="146">
        <f>IF(N1580="zákl. přenesená",J1580,0)</f>
        <v>0</v>
      </c>
      <c r="BH1580" s="146">
        <f>IF(N1580="sníž. přenesená",J1580,0)</f>
        <v>0</v>
      </c>
      <c r="BI1580" s="146">
        <f>IF(N1580="nulová",J1580,0)</f>
        <v>0</v>
      </c>
      <c r="BJ1580" s="17" t="s">
        <v>80</v>
      </c>
      <c r="BK1580" s="146">
        <f>ROUND(I1580*H1580,2)</f>
        <v>0</v>
      </c>
      <c r="BL1580" s="17" t="s">
        <v>90</v>
      </c>
      <c r="BM1580" s="145" t="s">
        <v>1455</v>
      </c>
    </row>
    <row r="1581" spans="2:65" s="12" customFormat="1" ht="10.199999999999999">
      <c r="B1581" s="147"/>
      <c r="D1581" s="148" t="s">
        <v>162</v>
      </c>
      <c r="E1581" s="149" t="s">
        <v>1</v>
      </c>
      <c r="F1581" s="150" t="s">
        <v>245</v>
      </c>
      <c r="H1581" s="149" t="s">
        <v>1</v>
      </c>
      <c r="I1581" s="151"/>
      <c r="L1581" s="147"/>
      <c r="M1581" s="152"/>
      <c r="T1581" s="153"/>
      <c r="AT1581" s="149" t="s">
        <v>162</v>
      </c>
      <c r="AU1581" s="149" t="s">
        <v>82</v>
      </c>
      <c r="AV1581" s="12" t="s">
        <v>80</v>
      </c>
      <c r="AW1581" s="12" t="s">
        <v>30</v>
      </c>
      <c r="AX1581" s="12" t="s">
        <v>73</v>
      </c>
      <c r="AY1581" s="149" t="s">
        <v>155</v>
      </c>
    </row>
    <row r="1582" spans="2:65" s="12" customFormat="1" ht="10.199999999999999">
      <c r="B1582" s="147"/>
      <c r="D1582" s="148" t="s">
        <v>162</v>
      </c>
      <c r="E1582" s="149" t="s">
        <v>1</v>
      </c>
      <c r="F1582" s="150" t="s">
        <v>1417</v>
      </c>
      <c r="H1582" s="149" t="s">
        <v>1</v>
      </c>
      <c r="I1582" s="151"/>
      <c r="L1582" s="147"/>
      <c r="M1582" s="152"/>
      <c r="T1582" s="153"/>
      <c r="AT1582" s="149" t="s">
        <v>162</v>
      </c>
      <c r="AU1582" s="149" t="s">
        <v>82</v>
      </c>
      <c r="AV1582" s="12" t="s">
        <v>80</v>
      </c>
      <c r="AW1582" s="12" t="s">
        <v>30</v>
      </c>
      <c r="AX1582" s="12" t="s">
        <v>73</v>
      </c>
      <c r="AY1582" s="149" t="s">
        <v>155</v>
      </c>
    </row>
    <row r="1583" spans="2:65" s="13" customFormat="1" ht="10.199999999999999">
      <c r="B1583" s="154"/>
      <c r="D1583" s="148" t="s">
        <v>162</v>
      </c>
      <c r="E1583" s="155" t="s">
        <v>1</v>
      </c>
      <c r="F1583" s="156" t="s">
        <v>1456</v>
      </c>
      <c r="H1583" s="157">
        <v>16.739999999999998</v>
      </c>
      <c r="I1583" s="158"/>
      <c r="L1583" s="154"/>
      <c r="M1583" s="159"/>
      <c r="T1583" s="160"/>
      <c r="AT1583" s="155" t="s">
        <v>162</v>
      </c>
      <c r="AU1583" s="155" t="s">
        <v>82</v>
      </c>
      <c r="AV1583" s="13" t="s">
        <v>82</v>
      </c>
      <c r="AW1583" s="13" t="s">
        <v>30</v>
      </c>
      <c r="AX1583" s="13" t="s">
        <v>73</v>
      </c>
      <c r="AY1583" s="155" t="s">
        <v>155</v>
      </c>
    </row>
    <row r="1584" spans="2:65" s="14" customFormat="1" ht="10.199999999999999">
      <c r="B1584" s="161"/>
      <c r="D1584" s="148" t="s">
        <v>162</v>
      </c>
      <c r="E1584" s="162" t="s">
        <v>1</v>
      </c>
      <c r="F1584" s="163" t="s">
        <v>165</v>
      </c>
      <c r="H1584" s="164">
        <v>16.739999999999998</v>
      </c>
      <c r="I1584" s="165"/>
      <c r="L1584" s="161"/>
      <c r="M1584" s="166"/>
      <c r="T1584" s="167"/>
      <c r="AT1584" s="162" t="s">
        <v>162</v>
      </c>
      <c r="AU1584" s="162" t="s">
        <v>82</v>
      </c>
      <c r="AV1584" s="14" t="s">
        <v>90</v>
      </c>
      <c r="AW1584" s="14" t="s">
        <v>30</v>
      </c>
      <c r="AX1584" s="14" t="s">
        <v>80</v>
      </c>
      <c r="AY1584" s="162" t="s">
        <v>155</v>
      </c>
    </row>
    <row r="1585" spans="2:65" s="1" customFormat="1" ht="37.799999999999997" customHeight="1">
      <c r="B1585" s="32"/>
      <c r="C1585" s="133" t="s">
        <v>910</v>
      </c>
      <c r="D1585" s="133" t="s">
        <v>158</v>
      </c>
      <c r="E1585" s="134" t="s">
        <v>1457</v>
      </c>
      <c r="F1585" s="135" t="s">
        <v>1458</v>
      </c>
      <c r="G1585" s="136" t="s">
        <v>457</v>
      </c>
      <c r="H1585" s="137">
        <v>5</v>
      </c>
      <c r="I1585" s="138"/>
      <c r="J1585" s="139">
        <f>ROUND(I1585*H1585,2)</f>
        <v>0</v>
      </c>
      <c r="K1585" s="140"/>
      <c r="L1585" s="32"/>
      <c r="M1585" s="141" t="s">
        <v>1</v>
      </c>
      <c r="N1585" s="142" t="s">
        <v>38</v>
      </c>
      <c r="P1585" s="143">
        <f>O1585*H1585</f>
        <v>0</v>
      </c>
      <c r="Q1585" s="143">
        <v>0</v>
      </c>
      <c r="R1585" s="143">
        <f>Q1585*H1585</f>
        <v>0</v>
      </c>
      <c r="S1585" s="143">
        <v>0</v>
      </c>
      <c r="T1585" s="144">
        <f>S1585*H1585</f>
        <v>0</v>
      </c>
      <c r="AR1585" s="145" t="s">
        <v>90</v>
      </c>
      <c r="AT1585" s="145" t="s">
        <v>158</v>
      </c>
      <c r="AU1585" s="145" t="s">
        <v>82</v>
      </c>
      <c r="AY1585" s="17" t="s">
        <v>155</v>
      </c>
      <c r="BE1585" s="146">
        <f>IF(N1585="základní",J1585,0)</f>
        <v>0</v>
      </c>
      <c r="BF1585" s="146">
        <f>IF(N1585="snížená",J1585,0)</f>
        <v>0</v>
      </c>
      <c r="BG1585" s="146">
        <f>IF(N1585="zákl. přenesená",J1585,0)</f>
        <v>0</v>
      </c>
      <c r="BH1585" s="146">
        <f>IF(N1585="sníž. přenesená",J1585,0)</f>
        <v>0</v>
      </c>
      <c r="BI1585" s="146">
        <f>IF(N1585="nulová",J1585,0)</f>
        <v>0</v>
      </c>
      <c r="BJ1585" s="17" t="s">
        <v>80</v>
      </c>
      <c r="BK1585" s="146">
        <f>ROUND(I1585*H1585,2)</f>
        <v>0</v>
      </c>
      <c r="BL1585" s="17" t="s">
        <v>90</v>
      </c>
      <c r="BM1585" s="145" t="s">
        <v>1459</v>
      </c>
    </row>
    <row r="1586" spans="2:65" s="12" customFormat="1" ht="10.199999999999999">
      <c r="B1586" s="147"/>
      <c r="D1586" s="148" t="s">
        <v>162</v>
      </c>
      <c r="E1586" s="149" t="s">
        <v>1</v>
      </c>
      <c r="F1586" s="150" t="s">
        <v>245</v>
      </c>
      <c r="H1586" s="149" t="s">
        <v>1</v>
      </c>
      <c r="I1586" s="151"/>
      <c r="L1586" s="147"/>
      <c r="M1586" s="152"/>
      <c r="T1586" s="153"/>
      <c r="AT1586" s="149" t="s">
        <v>162</v>
      </c>
      <c r="AU1586" s="149" t="s">
        <v>82</v>
      </c>
      <c r="AV1586" s="12" t="s">
        <v>80</v>
      </c>
      <c r="AW1586" s="12" t="s">
        <v>30</v>
      </c>
      <c r="AX1586" s="12" t="s">
        <v>73</v>
      </c>
      <c r="AY1586" s="149" t="s">
        <v>155</v>
      </c>
    </row>
    <row r="1587" spans="2:65" s="12" customFormat="1" ht="10.199999999999999">
      <c r="B1587" s="147"/>
      <c r="D1587" s="148" t="s">
        <v>162</v>
      </c>
      <c r="E1587" s="149" t="s">
        <v>1</v>
      </c>
      <c r="F1587" s="150" t="s">
        <v>1460</v>
      </c>
      <c r="H1587" s="149" t="s">
        <v>1</v>
      </c>
      <c r="I1587" s="151"/>
      <c r="L1587" s="147"/>
      <c r="M1587" s="152"/>
      <c r="T1587" s="153"/>
      <c r="AT1587" s="149" t="s">
        <v>162</v>
      </c>
      <c r="AU1587" s="149" t="s">
        <v>82</v>
      </c>
      <c r="AV1587" s="12" t="s">
        <v>80</v>
      </c>
      <c r="AW1587" s="12" t="s">
        <v>30</v>
      </c>
      <c r="AX1587" s="12" t="s">
        <v>73</v>
      </c>
      <c r="AY1587" s="149" t="s">
        <v>155</v>
      </c>
    </row>
    <row r="1588" spans="2:65" s="12" customFormat="1" ht="10.199999999999999">
      <c r="B1588" s="147"/>
      <c r="D1588" s="148" t="s">
        <v>162</v>
      </c>
      <c r="E1588" s="149" t="s">
        <v>1</v>
      </c>
      <c r="F1588" s="150" t="s">
        <v>1461</v>
      </c>
      <c r="H1588" s="149" t="s">
        <v>1</v>
      </c>
      <c r="I1588" s="151"/>
      <c r="L1588" s="147"/>
      <c r="M1588" s="152"/>
      <c r="T1588" s="153"/>
      <c r="AT1588" s="149" t="s">
        <v>162</v>
      </c>
      <c r="AU1588" s="149" t="s">
        <v>82</v>
      </c>
      <c r="AV1588" s="12" t="s">
        <v>80</v>
      </c>
      <c r="AW1588" s="12" t="s">
        <v>30</v>
      </c>
      <c r="AX1588" s="12" t="s">
        <v>73</v>
      </c>
      <c r="AY1588" s="149" t="s">
        <v>155</v>
      </c>
    </row>
    <row r="1589" spans="2:65" s="13" customFormat="1" ht="10.199999999999999">
      <c r="B1589" s="154"/>
      <c r="D1589" s="148" t="s">
        <v>162</v>
      </c>
      <c r="E1589" s="155" t="s">
        <v>1</v>
      </c>
      <c r="F1589" s="156" t="s">
        <v>491</v>
      </c>
      <c r="H1589" s="157">
        <v>5</v>
      </c>
      <c r="I1589" s="158"/>
      <c r="L1589" s="154"/>
      <c r="M1589" s="159"/>
      <c r="T1589" s="160"/>
      <c r="AT1589" s="155" t="s">
        <v>162</v>
      </c>
      <c r="AU1589" s="155" t="s">
        <v>82</v>
      </c>
      <c r="AV1589" s="13" t="s">
        <v>82</v>
      </c>
      <c r="AW1589" s="13" t="s">
        <v>30</v>
      </c>
      <c r="AX1589" s="13" t="s">
        <v>73</v>
      </c>
      <c r="AY1589" s="155" t="s">
        <v>155</v>
      </c>
    </row>
    <row r="1590" spans="2:65" s="14" customFormat="1" ht="10.199999999999999">
      <c r="B1590" s="161"/>
      <c r="D1590" s="148" t="s">
        <v>162</v>
      </c>
      <c r="E1590" s="162" t="s">
        <v>1</v>
      </c>
      <c r="F1590" s="163" t="s">
        <v>165</v>
      </c>
      <c r="H1590" s="164">
        <v>5</v>
      </c>
      <c r="I1590" s="165"/>
      <c r="L1590" s="161"/>
      <c r="M1590" s="166"/>
      <c r="T1590" s="167"/>
      <c r="AT1590" s="162" t="s">
        <v>162</v>
      </c>
      <c r="AU1590" s="162" t="s">
        <v>82</v>
      </c>
      <c r="AV1590" s="14" t="s">
        <v>90</v>
      </c>
      <c r="AW1590" s="14" t="s">
        <v>30</v>
      </c>
      <c r="AX1590" s="14" t="s">
        <v>80</v>
      </c>
      <c r="AY1590" s="162" t="s">
        <v>155</v>
      </c>
    </row>
    <row r="1591" spans="2:65" s="1" customFormat="1" ht="37.799999999999997" customHeight="1">
      <c r="B1591" s="32"/>
      <c r="C1591" s="133" t="s">
        <v>1462</v>
      </c>
      <c r="D1591" s="133" t="s">
        <v>158</v>
      </c>
      <c r="E1591" s="134" t="s">
        <v>1463</v>
      </c>
      <c r="F1591" s="135" t="s">
        <v>1464</v>
      </c>
      <c r="G1591" s="136" t="s">
        <v>457</v>
      </c>
      <c r="H1591" s="137">
        <v>3.17</v>
      </c>
      <c r="I1591" s="138"/>
      <c r="J1591" s="139">
        <f>ROUND(I1591*H1591,2)</f>
        <v>0</v>
      </c>
      <c r="K1591" s="140"/>
      <c r="L1591" s="32"/>
      <c r="M1591" s="141" t="s">
        <v>1</v>
      </c>
      <c r="N1591" s="142" t="s">
        <v>38</v>
      </c>
      <c r="P1591" s="143">
        <f>O1591*H1591</f>
        <v>0</v>
      </c>
      <c r="Q1591" s="143">
        <v>0</v>
      </c>
      <c r="R1591" s="143">
        <f>Q1591*H1591</f>
        <v>0</v>
      </c>
      <c r="S1591" s="143">
        <v>0</v>
      </c>
      <c r="T1591" s="144">
        <f>S1591*H1591</f>
        <v>0</v>
      </c>
      <c r="AR1591" s="145" t="s">
        <v>90</v>
      </c>
      <c r="AT1591" s="145" t="s">
        <v>158</v>
      </c>
      <c r="AU1591" s="145" t="s">
        <v>82</v>
      </c>
      <c r="AY1591" s="17" t="s">
        <v>155</v>
      </c>
      <c r="BE1591" s="146">
        <f>IF(N1591="základní",J1591,0)</f>
        <v>0</v>
      </c>
      <c r="BF1591" s="146">
        <f>IF(N1591="snížená",J1591,0)</f>
        <v>0</v>
      </c>
      <c r="BG1591" s="146">
        <f>IF(N1591="zákl. přenesená",J1591,0)</f>
        <v>0</v>
      </c>
      <c r="BH1591" s="146">
        <f>IF(N1591="sníž. přenesená",J1591,0)</f>
        <v>0</v>
      </c>
      <c r="BI1591" s="146">
        <f>IF(N1591="nulová",J1591,0)</f>
        <v>0</v>
      </c>
      <c r="BJ1591" s="17" t="s">
        <v>80</v>
      </c>
      <c r="BK1591" s="146">
        <f>ROUND(I1591*H1591,2)</f>
        <v>0</v>
      </c>
      <c r="BL1591" s="17" t="s">
        <v>90</v>
      </c>
      <c r="BM1591" s="145" t="s">
        <v>1465</v>
      </c>
    </row>
    <row r="1592" spans="2:65" s="12" customFormat="1" ht="10.199999999999999">
      <c r="B1592" s="147"/>
      <c r="D1592" s="148" t="s">
        <v>162</v>
      </c>
      <c r="E1592" s="149" t="s">
        <v>1</v>
      </c>
      <c r="F1592" s="150" t="s">
        <v>245</v>
      </c>
      <c r="H1592" s="149" t="s">
        <v>1</v>
      </c>
      <c r="I1592" s="151"/>
      <c r="L1592" s="147"/>
      <c r="M1592" s="152"/>
      <c r="T1592" s="153"/>
      <c r="AT1592" s="149" t="s">
        <v>162</v>
      </c>
      <c r="AU1592" s="149" t="s">
        <v>82</v>
      </c>
      <c r="AV1592" s="12" t="s">
        <v>80</v>
      </c>
      <c r="AW1592" s="12" t="s">
        <v>30</v>
      </c>
      <c r="AX1592" s="12" t="s">
        <v>73</v>
      </c>
      <c r="AY1592" s="149" t="s">
        <v>155</v>
      </c>
    </row>
    <row r="1593" spans="2:65" s="12" customFormat="1" ht="10.199999999999999">
      <c r="B1593" s="147"/>
      <c r="D1593" s="148" t="s">
        <v>162</v>
      </c>
      <c r="E1593" s="149" t="s">
        <v>1</v>
      </c>
      <c r="F1593" s="150" t="s">
        <v>1460</v>
      </c>
      <c r="H1593" s="149" t="s">
        <v>1</v>
      </c>
      <c r="I1593" s="151"/>
      <c r="L1593" s="147"/>
      <c r="M1593" s="152"/>
      <c r="T1593" s="153"/>
      <c r="AT1593" s="149" t="s">
        <v>162</v>
      </c>
      <c r="AU1593" s="149" t="s">
        <v>82</v>
      </c>
      <c r="AV1593" s="12" t="s">
        <v>80</v>
      </c>
      <c r="AW1593" s="12" t="s">
        <v>30</v>
      </c>
      <c r="AX1593" s="12" t="s">
        <v>73</v>
      </c>
      <c r="AY1593" s="149" t="s">
        <v>155</v>
      </c>
    </row>
    <row r="1594" spans="2:65" s="12" customFormat="1" ht="10.199999999999999">
      <c r="B1594" s="147"/>
      <c r="D1594" s="148" t="s">
        <v>162</v>
      </c>
      <c r="E1594" s="149" t="s">
        <v>1</v>
      </c>
      <c r="F1594" s="150" t="s">
        <v>1466</v>
      </c>
      <c r="H1594" s="149" t="s">
        <v>1</v>
      </c>
      <c r="I1594" s="151"/>
      <c r="L1594" s="147"/>
      <c r="M1594" s="152"/>
      <c r="T1594" s="153"/>
      <c r="AT1594" s="149" t="s">
        <v>162</v>
      </c>
      <c r="AU1594" s="149" t="s">
        <v>82</v>
      </c>
      <c r="AV1594" s="12" t="s">
        <v>80</v>
      </c>
      <c r="AW1594" s="12" t="s">
        <v>30</v>
      </c>
      <c r="AX1594" s="12" t="s">
        <v>73</v>
      </c>
      <c r="AY1594" s="149" t="s">
        <v>155</v>
      </c>
    </row>
    <row r="1595" spans="2:65" s="13" customFormat="1" ht="10.199999999999999">
      <c r="B1595" s="154"/>
      <c r="D1595" s="148" t="s">
        <v>162</v>
      </c>
      <c r="E1595" s="155" t="s">
        <v>1</v>
      </c>
      <c r="F1595" s="156" t="s">
        <v>1467</v>
      </c>
      <c r="H1595" s="157">
        <v>3.17</v>
      </c>
      <c r="I1595" s="158"/>
      <c r="L1595" s="154"/>
      <c r="M1595" s="159"/>
      <c r="T1595" s="160"/>
      <c r="AT1595" s="155" t="s">
        <v>162</v>
      </c>
      <c r="AU1595" s="155" t="s">
        <v>82</v>
      </c>
      <c r="AV1595" s="13" t="s">
        <v>82</v>
      </c>
      <c r="AW1595" s="13" t="s">
        <v>30</v>
      </c>
      <c r="AX1595" s="13" t="s">
        <v>73</v>
      </c>
      <c r="AY1595" s="155" t="s">
        <v>155</v>
      </c>
    </row>
    <row r="1596" spans="2:65" s="14" customFormat="1" ht="10.199999999999999">
      <c r="B1596" s="161"/>
      <c r="D1596" s="148" t="s">
        <v>162</v>
      </c>
      <c r="E1596" s="162" t="s">
        <v>1</v>
      </c>
      <c r="F1596" s="163" t="s">
        <v>165</v>
      </c>
      <c r="H1596" s="164">
        <v>3.17</v>
      </c>
      <c r="I1596" s="165"/>
      <c r="L1596" s="161"/>
      <c r="M1596" s="166"/>
      <c r="T1596" s="167"/>
      <c r="AT1596" s="162" t="s">
        <v>162</v>
      </c>
      <c r="AU1596" s="162" t="s">
        <v>82</v>
      </c>
      <c r="AV1596" s="14" t="s">
        <v>90</v>
      </c>
      <c r="AW1596" s="14" t="s">
        <v>30</v>
      </c>
      <c r="AX1596" s="14" t="s">
        <v>80</v>
      </c>
      <c r="AY1596" s="162" t="s">
        <v>155</v>
      </c>
    </row>
    <row r="1597" spans="2:65" s="1" customFormat="1" ht="44.25" customHeight="1">
      <c r="B1597" s="32"/>
      <c r="C1597" s="133" t="s">
        <v>916</v>
      </c>
      <c r="D1597" s="133" t="s">
        <v>158</v>
      </c>
      <c r="E1597" s="134" t="s">
        <v>1468</v>
      </c>
      <c r="F1597" s="135" t="s">
        <v>1469</v>
      </c>
      <c r="G1597" s="136" t="s">
        <v>457</v>
      </c>
      <c r="H1597" s="137">
        <v>0.7</v>
      </c>
      <c r="I1597" s="138"/>
      <c r="J1597" s="139">
        <f>ROUND(I1597*H1597,2)</f>
        <v>0</v>
      </c>
      <c r="K1597" s="140"/>
      <c r="L1597" s="32"/>
      <c r="M1597" s="141" t="s">
        <v>1</v>
      </c>
      <c r="N1597" s="142" t="s">
        <v>38</v>
      </c>
      <c r="P1597" s="143">
        <f>O1597*H1597</f>
        <v>0</v>
      </c>
      <c r="Q1597" s="143">
        <v>0</v>
      </c>
      <c r="R1597" s="143">
        <f>Q1597*H1597</f>
        <v>0</v>
      </c>
      <c r="S1597" s="143">
        <v>0</v>
      </c>
      <c r="T1597" s="144">
        <f>S1597*H1597</f>
        <v>0</v>
      </c>
      <c r="AR1597" s="145" t="s">
        <v>90</v>
      </c>
      <c r="AT1597" s="145" t="s">
        <v>158</v>
      </c>
      <c r="AU1597" s="145" t="s">
        <v>82</v>
      </c>
      <c r="AY1597" s="17" t="s">
        <v>155</v>
      </c>
      <c r="BE1597" s="146">
        <f>IF(N1597="základní",J1597,0)</f>
        <v>0</v>
      </c>
      <c r="BF1597" s="146">
        <f>IF(N1597="snížená",J1597,0)</f>
        <v>0</v>
      </c>
      <c r="BG1597" s="146">
        <f>IF(N1597="zákl. přenesená",J1597,0)</f>
        <v>0</v>
      </c>
      <c r="BH1597" s="146">
        <f>IF(N1597="sníž. přenesená",J1597,0)</f>
        <v>0</v>
      </c>
      <c r="BI1597" s="146">
        <f>IF(N1597="nulová",J1597,0)</f>
        <v>0</v>
      </c>
      <c r="BJ1597" s="17" t="s">
        <v>80</v>
      </c>
      <c r="BK1597" s="146">
        <f>ROUND(I1597*H1597,2)</f>
        <v>0</v>
      </c>
      <c r="BL1597" s="17" t="s">
        <v>90</v>
      </c>
      <c r="BM1597" s="145" t="s">
        <v>1470</v>
      </c>
    </row>
    <row r="1598" spans="2:65" s="12" customFormat="1" ht="10.199999999999999">
      <c r="B1598" s="147"/>
      <c r="D1598" s="148" t="s">
        <v>162</v>
      </c>
      <c r="E1598" s="149" t="s">
        <v>1</v>
      </c>
      <c r="F1598" s="150" t="s">
        <v>1471</v>
      </c>
      <c r="H1598" s="149" t="s">
        <v>1</v>
      </c>
      <c r="I1598" s="151"/>
      <c r="L1598" s="147"/>
      <c r="M1598" s="152"/>
      <c r="T1598" s="153"/>
      <c r="AT1598" s="149" t="s">
        <v>162</v>
      </c>
      <c r="AU1598" s="149" t="s">
        <v>82</v>
      </c>
      <c r="AV1598" s="12" t="s">
        <v>80</v>
      </c>
      <c r="AW1598" s="12" t="s">
        <v>30</v>
      </c>
      <c r="AX1598" s="12" t="s">
        <v>73</v>
      </c>
      <c r="AY1598" s="149" t="s">
        <v>155</v>
      </c>
    </row>
    <row r="1599" spans="2:65" s="12" customFormat="1" ht="10.199999999999999">
      <c r="B1599" s="147"/>
      <c r="D1599" s="148" t="s">
        <v>162</v>
      </c>
      <c r="E1599" s="149" t="s">
        <v>1</v>
      </c>
      <c r="F1599" s="150" t="s">
        <v>1472</v>
      </c>
      <c r="H1599" s="149" t="s">
        <v>1</v>
      </c>
      <c r="I1599" s="151"/>
      <c r="L1599" s="147"/>
      <c r="M1599" s="152"/>
      <c r="T1599" s="153"/>
      <c r="AT1599" s="149" t="s">
        <v>162</v>
      </c>
      <c r="AU1599" s="149" t="s">
        <v>82</v>
      </c>
      <c r="AV1599" s="12" t="s">
        <v>80</v>
      </c>
      <c r="AW1599" s="12" t="s">
        <v>30</v>
      </c>
      <c r="AX1599" s="12" t="s">
        <v>73</v>
      </c>
      <c r="AY1599" s="149" t="s">
        <v>155</v>
      </c>
    </row>
    <row r="1600" spans="2:65" s="13" customFormat="1" ht="10.199999999999999">
      <c r="B1600" s="154"/>
      <c r="D1600" s="148" t="s">
        <v>162</v>
      </c>
      <c r="E1600" s="155" t="s">
        <v>1</v>
      </c>
      <c r="F1600" s="156" t="s">
        <v>1473</v>
      </c>
      <c r="H1600" s="157">
        <v>0.7</v>
      </c>
      <c r="I1600" s="158"/>
      <c r="L1600" s="154"/>
      <c r="M1600" s="159"/>
      <c r="T1600" s="160"/>
      <c r="AT1600" s="155" t="s">
        <v>162</v>
      </c>
      <c r="AU1600" s="155" t="s">
        <v>82</v>
      </c>
      <c r="AV1600" s="13" t="s">
        <v>82</v>
      </c>
      <c r="AW1600" s="13" t="s">
        <v>30</v>
      </c>
      <c r="AX1600" s="13" t="s">
        <v>73</v>
      </c>
      <c r="AY1600" s="155" t="s">
        <v>155</v>
      </c>
    </row>
    <row r="1601" spans="2:65" s="14" customFormat="1" ht="10.199999999999999">
      <c r="B1601" s="161"/>
      <c r="D1601" s="148" t="s">
        <v>162</v>
      </c>
      <c r="E1601" s="162" t="s">
        <v>1</v>
      </c>
      <c r="F1601" s="163" t="s">
        <v>165</v>
      </c>
      <c r="H1601" s="164">
        <v>0.7</v>
      </c>
      <c r="I1601" s="165"/>
      <c r="L1601" s="161"/>
      <c r="M1601" s="166"/>
      <c r="T1601" s="167"/>
      <c r="AT1601" s="162" t="s">
        <v>162</v>
      </c>
      <c r="AU1601" s="162" t="s">
        <v>82</v>
      </c>
      <c r="AV1601" s="14" t="s">
        <v>90</v>
      </c>
      <c r="AW1601" s="14" t="s">
        <v>30</v>
      </c>
      <c r="AX1601" s="14" t="s">
        <v>80</v>
      </c>
      <c r="AY1601" s="162" t="s">
        <v>155</v>
      </c>
    </row>
    <row r="1602" spans="2:65" s="1" customFormat="1" ht="44.25" customHeight="1">
      <c r="B1602" s="32"/>
      <c r="C1602" s="133" t="s">
        <v>1474</v>
      </c>
      <c r="D1602" s="133" t="s">
        <v>158</v>
      </c>
      <c r="E1602" s="134" t="s">
        <v>1475</v>
      </c>
      <c r="F1602" s="135" t="s">
        <v>1476</v>
      </c>
      <c r="G1602" s="136" t="s">
        <v>457</v>
      </c>
      <c r="H1602" s="137">
        <v>0.7</v>
      </c>
      <c r="I1602" s="138"/>
      <c r="J1602" s="139">
        <f>ROUND(I1602*H1602,2)</f>
        <v>0</v>
      </c>
      <c r="K1602" s="140"/>
      <c r="L1602" s="32"/>
      <c r="M1602" s="141" t="s">
        <v>1</v>
      </c>
      <c r="N1602" s="142" t="s">
        <v>38</v>
      </c>
      <c r="P1602" s="143">
        <f>O1602*H1602</f>
        <v>0</v>
      </c>
      <c r="Q1602" s="143">
        <v>0</v>
      </c>
      <c r="R1602" s="143">
        <f>Q1602*H1602</f>
        <v>0</v>
      </c>
      <c r="S1602" s="143">
        <v>0</v>
      </c>
      <c r="T1602" s="144">
        <f>S1602*H1602</f>
        <v>0</v>
      </c>
      <c r="AR1602" s="145" t="s">
        <v>90</v>
      </c>
      <c r="AT1602" s="145" t="s">
        <v>158</v>
      </c>
      <c r="AU1602" s="145" t="s">
        <v>82</v>
      </c>
      <c r="AY1602" s="17" t="s">
        <v>155</v>
      </c>
      <c r="BE1602" s="146">
        <f>IF(N1602="základní",J1602,0)</f>
        <v>0</v>
      </c>
      <c r="BF1602" s="146">
        <f>IF(N1602="snížená",J1602,0)</f>
        <v>0</v>
      </c>
      <c r="BG1602" s="146">
        <f>IF(N1602="zákl. přenesená",J1602,0)</f>
        <v>0</v>
      </c>
      <c r="BH1602" s="146">
        <f>IF(N1602="sníž. přenesená",J1602,0)</f>
        <v>0</v>
      </c>
      <c r="BI1602" s="146">
        <f>IF(N1602="nulová",J1602,0)</f>
        <v>0</v>
      </c>
      <c r="BJ1602" s="17" t="s">
        <v>80</v>
      </c>
      <c r="BK1602" s="146">
        <f>ROUND(I1602*H1602,2)</f>
        <v>0</v>
      </c>
      <c r="BL1602" s="17" t="s">
        <v>90</v>
      </c>
      <c r="BM1602" s="145" t="s">
        <v>1477</v>
      </c>
    </row>
    <row r="1603" spans="2:65" s="12" customFormat="1" ht="10.199999999999999">
      <c r="B1603" s="147"/>
      <c r="D1603" s="148" t="s">
        <v>162</v>
      </c>
      <c r="E1603" s="149" t="s">
        <v>1</v>
      </c>
      <c r="F1603" s="150" t="s">
        <v>1471</v>
      </c>
      <c r="H1603" s="149" t="s">
        <v>1</v>
      </c>
      <c r="I1603" s="151"/>
      <c r="L1603" s="147"/>
      <c r="M1603" s="152"/>
      <c r="T1603" s="153"/>
      <c r="AT1603" s="149" t="s">
        <v>162</v>
      </c>
      <c r="AU1603" s="149" t="s">
        <v>82</v>
      </c>
      <c r="AV1603" s="12" t="s">
        <v>80</v>
      </c>
      <c r="AW1603" s="12" t="s">
        <v>30</v>
      </c>
      <c r="AX1603" s="12" t="s">
        <v>73</v>
      </c>
      <c r="AY1603" s="149" t="s">
        <v>155</v>
      </c>
    </row>
    <row r="1604" spans="2:65" s="12" customFormat="1" ht="10.199999999999999">
      <c r="B1604" s="147"/>
      <c r="D1604" s="148" t="s">
        <v>162</v>
      </c>
      <c r="E1604" s="149" t="s">
        <v>1</v>
      </c>
      <c r="F1604" s="150" t="s">
        <v>1478</v>
      </c>
      <c r="H1604" s="149" t="s">
        <v>1</v>
      </c>
      <c r="I1604" s="151"/>
      <c r="L1604" s="147"/>
      <c r="M1604" s="152"/>
      <c r="T1604" s="153"/>
      <c r="AT1604" s="149" t="s">
        <v>162</v>
      </c>
      <c r="AU1604" s="149" t="s">
        <v>82</v>
      </c>
      <c r="AV1604" s="12" t="s">
        <v>80</v>
      </c>
      <c r="AW1604" s="12" t="s">
        <v>30</v>
      </c>
      <c r="AX1604" s="12" t="s">
        <v>73</v>
      </c>
      <c r="AY1604" s="149" t="s">
        <v>155</v>
      </c>
    </row>
    <row r="1605" spans="2:65" s="13" customFormat="1" ht="10.199999999999999">
      <c r="B1605" s="154"/>
      <c r="D1605" s="148" t="s">
        <v>162</v>
      </c>
      <c r="E1605" s="155" t="s">
        <v>1</v>
      </c>
      <c r="F1605" s="156" t="s">
        <v>1473</v>
      </c>
      <c r="H1605" s="157">
        <v>0.7</v>
      </c>
      <c r="I1605" s="158"/>
      <c r="L1605" s="154"/>
      <c r="M1605" s="159"/>
      <c r="T1605" s="160"/>
      <c r="AT1605" s="155" t="s">
        <v>162</v>
      </c>
      <c r="AU1605" s="155" t="s">
        <v>82</v>
      </c>
      <c r="AV1605" s="13" t="s">
        <v>82</v>
      </c>
      <c r="AW1605" s="13" t="s">
        <v>30</v>
      </c>
      <c r="AX1605" s="13" t="s">
        <v>73</v>
      </c>
      <c r="AY1605" s="155" t="s">
        <v>155</v>
      </c>
    </row>
    <row r="1606" spans="2:65" s="14" customFormat="1" ht="10.199999999999999">
      <c r="B1606" s="161"/>
      <c r="D1606" s="148" t="s">
        <v>162</v>
      </c>
      <c r="E1606" s="162" t="s">
        <v>1</v>
      </c>
      <c r="F1606" s="163" t="s">
        <v>165</v>
      </c>
      <c r="H1606" s="164">
        <v>0.7</v>
      </c>
      <c r="I1606" s="165"/>
      <c r="L1606" s="161"/>
      <c r="M1606" s="166"/>
      <c r="T1606" s="167"/>
      <c r="AT1606" s="162" t="s">
        <v>162</v>
      </c>
      <c r="AU1606" s="162" t="s">
        <v>82</v>
      </c>
      <c r="AV1606" s="14" t="s">
        <v>90</v>
      </c>
      <c r="AW1606" s="14" t="s">
        <v>30</v>
      </c>
      <c r="AX1606" s="14" t="s">
        <v>80</v>
      </c>
      <c r="AY1606" s="162" t="s">
        <v>155</v>
      </c>
    </row>
    <row r="1607" spans="2:65" s="1" customFormat="1" ht="24.15" customHeight="1">
      <c r="B1607" s="32"/>
      <c r="C1607" s="133" t="s">
        <v>923</v>
      </c>
      <c r="D1607" s="133" t="s">
        <v>158</v>
      </c>
      <c r="E1607" s="134" t="s">
        <v>1479</v>
      </c>
      <c r="F1607" s="135" t="s">
        <v>1480</v>
      </c>
      <c r="G1607" s="136" t="s">
        <v>457</v>
      </c>
      <c r="H1607" s="137">
        <v>27.03</v>
      </c>
      <c r="I1607" s="138"/>
      <c r="J1607" s="139">
        <f>ROUND(I1607*H1607,2)</f>
        <v>0</v>
      </c>
      <c r="K1607" s="140"/>
      <c r="L1607" s="32"/>
      <c r="M1607" s="141" t="s">
        <v>1</v>
      </c>
      <c r="N1607" s="142" t="s">
        <v>38</v>
      </c>
      <c r="P1607" s="143">
        <f>O1607*H1607</f>
        <v>0</v>
      </c>
      <c r="Q1607" s="143">
        <v>0</v>
      </c>
      <c r="R1607" s="143">
        <f>Q1607*H1607</f>
        <v>0</v>
      </c>
      <c r="S1607" s="143">
        <v>0</v>
      </c>
      <c r="T1607" s="144">
        <f>S1607*H1607</f>
        <v>0</v>
      </c>
      <c r="AR1607" s="145" t="s">
        <v>90</v>
      </c>
      <c r="AT1607" s="145" t="s">
        <v>158</v>
      </c>
      <c r="AU1607" s="145" t="s">
        <v>82</v>
      </c>
      <c r="AY1607" s="17" t="s">
        <v>155</v>
      </c>
      <c r="BE1607" s="146">
        <f>IF(N1607="základní",J1607,0)</f>
        <v>0</v>
      </c>
      <c r="BF1607" s="146">
        <f>IF(N1607="snížená",J1607,0)</f>
        <v>0</v>
      </c>
      <c r="BG1607" s="146">
        <f>IF(N1607="zákl. přenesená",J1607,0)</f>
        <v>0</v>
      </c>
      <c r="BH1607" s="146">
        <f>IF(N1607="sníž. přenesená",J1607,0)</f>
        <v>0</v>
      </c>
      <c r="BI1607" s="146">
        <f>IF(N1607="nulová",J1607,0)</f>
        <v>0</v>
      </c>
      <c r="BJ1607" s="17" t="s">
        <v>80</v>
      </c>
      <c r="BK1607" s="146">
        <f>ROUND(I1607*H1607,2)</f>
        <v>0</v>
      </c>
      <c r="BL1607" s="17" t="s">
        <v>90</v>
      </c>
      <c r="BM1607" s="145" t="s">
        <v>1481</v>
      </c>
    </row>
    <row r="1608" spans="2:65" s="12" customFormat="1" ht="10.199999999999999">
      <c r="B1608" s="147"/>
      <c r="D1608" s="148" t="s">
        <v>162</v>
      </c>
      <c r="E1608" s="149" t="s">
        <v>1</v>
      </c>
      <c r="F1608" s="150" t="s">
        <v>174</v>
      </c>
      <c r="H1608" s="149" t="s">
        <v>1</v>
      </c>
      <c r="I1608" s="151"/>
      <c r="L1608" s="147"/>
      <c r="M1608" s="152"/>
      <c r="T1608" s="153"/>
      <c r="AT1608" s="149" t="s">
        <v>162</v>
      </c>
      <c r="AU1608" s="149" t="s">
        <v>82</v>
      </c>
      <c r="AV1608" s="12" t="s">
        <v>80</v>
      </c>
      <c r="AW1608" s="12" t="s">
        <v>30</v>
      </c>
      <c r="AX1608" s="12" t="s">
        <v>73</v>
      </c>
      <c r="AY1608" s="149" t="s">
        <v>155</v>
      </c>
    </row>
    <row r="1609" spans="2:65" s="12" customFormat="1" ht="10.199999999999999">
      <c r="B1609" s="147"/>
      <c r="D1609" s="148" t="s">
        <v>162</v>
      </c>
      <c r="E1609" s="149" t="s">
        <v>1</v>
      </c>
      <c r="F1609" s="150" t="s">
        <v>175</v>
      </c>
      <c r="H1609" s="149" t="s">
        <v>1</v>
      </c>
      <c r="I1609" s="151"/>
      <c r="L1609" s="147"/>
      <c r="M1609" s="152"/>
      <c r="T1609" s="153"/>
      <c r="AT1609" s="149" t="s">
        <v>162</v>
      </c>
      <c r="AU1609" s="149" t="s">
        <v>82</v>
      </c>
      <c r="AV1609" s="12" t="s">
        <v>80</v>
      </c>
      <c r="AW1609" s="12" t="s">
        <v>30</v>
      </c>
      <c r="AX1609" s="12" t="s">
        <v>73</v>
      </c>
      <c r="AY1609" s="149" t="s">
        <v>155</v>
      </c>
    </row>
    <row r="1610" spans="2:65" s="12" customFormat="1" ht="10.199999999999999">
      <c r="B1610" s="147"/>
      <c r="D1610" s="148" t="s">
        <v>162</v>
      </c>
      <c r="E1610" s="149" t="s">
        <v>1</v>
      </c>
      <c r="F1610" s="150" t="s">
        <v>176</v>
      </c>
      <c r="H1610" s="149" t="s">
        <v>1</v>
      </c>
      <c r="I1610" s="151"/>
      <c r="L1610" s="147"/>
      <c r="M1610" s="152"/>
      <c r="T1610" s="153"/>
      <c r="AT1610" s="149" t="s">
        <v>162</v>
      </c>
      <c r="AU1610" s="149" t="s">
        <v>82</v>
      </c>
      <c r="AV1610" s="12" t="s">
        <v>80</v>
      </c>
      <c r="AW1610" s="12" t="s">
        <v>30</v>
      </c>
      <c r="AX1610" s="12" t="s">
        <v>73</v>
      </c>
      <c r="AY1610" s="149" t="s">
        <v>155</v>
      </c>
    </row>
    <row r="1611" spans="2:65" s="12" customFormat="1" ht="10.199999999999999">
      <c r="B1611" s="147"/>
      <c r="D1611" s="148" t="s">
        <v>162</v>
      </c>
      <c r="E1611" s="149" t="s">
        <v>1</v>
      </c>
      <c r="F1611" s="150" t="s">
        <v>229</v>
      </c>
      <c r="H1611" s="149" t="s">
        <v>1</v>
      </c>
      <c r="I1611" s="151"/>
      <c r="L1611" s="147"/>
      <c r="M1611" s="152"/>
      <c r="T1611" s="153"/>
      <c r="AT1611" s="149" t="s">
        <v>162</v>
      </c>
      <c r="AU1611" s="149" t="s">
        <v>82</v>
      </c>
      <c r="AV1611" s="12" t="s">
        <v>80</v>
      </c>
      <c r="AW1611" s="12" t="s">
        <v>30</v>
      </c>
      <c r="AX1611" s="12" t="s">
        <v>73</v>
      </c>
      <c r="AY1611" s="149" t="s">
        <v>155</v>
      </c>
    </row>
    <row r="1612" spans="2:65" s="13" customFormat="1" ht="10.199999999999999">
      <c r="B1612" s="154"/>
      <c r="D1612" s="148" t="s">
        <v>162</v>
      </c>
      <c r="E1612" s="155" t="s">
        <v>1</v>
      </c>
      <c r="F1612" s="156" t="s">
        <v>1482</v>
      </c>
      <c r="H1612" s="157">
        <v>17.355</v>
      </c>
      <c r="I1612" s="158"/>
      <c r="L1612" s="154"/>
      <c r="M1612" s="159"/>
      <c r="T1612" s="160"/>
      <c r="AT1612" s="155" t="s">
        <v>162</v>
      </c>
      <c r="AU1612" s="155" t="s">
        <v>82</v>
      </c>
      <c r="AV1612" s="13" t="s">
        <v>82</v>
      </c>
      <c r="AW1612" s="13" t="s">
        <v>30</v>
      </c>
      <c r="AX1612" s="13" t="s">
        <v>73</v>
      </c>
      <c r="AY1612" s="155" t="s">
        <v>155</v>
      </c>
    </row>
    <row r="1613" spans="2:65" s="12" customFormat="1" ht="10.199999999999999">
      <c r="B1613" s="147"/>
      <c r="D1613" s="148" t="s">
        <v>162</v>
      </c>
      <c r="E1613" s="149" t="s">
        <v>1</v>
      </c>
      <c r="F1613" s="150" t="s">
        <v>1483</v>
      </c>
      <c r="H1613" s="149" t="s">
        <v>1</v>
      </c>
      <c r="I1613" s="151"/>
      <c r="L1613" s="147"/>
      <c r="M1613" s="152"/>
      <c r="T1613" s="153"/>
      <c r="AT1613" s="149" t="s">
        <v>162</v>
      </c>
      <c r="AU1613" s="149" t="s">
        <v>82</v>
      </c>
      <c r="AV1613" s="12" t="s">
        <v>80</v>
      </c>
      <c r="AW1613" s="12" t="s">
        <v>30</v>
      </c>
      <c r="AX1613" s="12" t="s">
        <v>73</v>
      </c>
      <c r="AY1613" s="149" t="s">
        <v>155</v>
      </c>
    </row>
    <row r="1614" spans="2:65" s="13" customFormat="1" ht="10.199999999999999">
      <c r="B1614" s="154"/>
      <c r="D1614" s="148" t="s">
        <v>162</v>
      </c>
      <c r="E1614" s="155" t="s">
        <v>1</v>
      </c>
      <c r="F1614" s="156" t="s">
        <v>1484</v>
      </c>
      <c r="H1614" s="157">
        <v>3.7850000000000001</v>
      </c>
      <c r="I1614" s="158"/>
      <c r="L1614" s="154"/>
      <c r="M1614" s="159"/>
      <c r="T1614" s="160"/>
      <c r="AT1614" s="155" t="s">
        <v>162</v>
      </c>
      <c r="AU1614" s="155" t="s">
        <v>82</v>
      </c>
      <c r="AV1614" s="13" t="s">
        <v>82</v>
      </c>
      <c r="AW1614" s="13" t="s">
        <v>30</v>
      </c>
      <c r="AX1614" s="13" t="s">
        <v>73</v>
      </c>
      <c r="AY1614" s="155" t="s">
        <v>155</v>
      </c>
    </row>
    <row r="1615" spans="2:65" s="12" customFormat="1" ht="10.199999999999999">
      <c r="B1615" s="147"/>
      <c r="D1615" s="148" t="s">
        <v>162</v>
      </c>
      <c r="E1615" s="149" t="s">
        <v>1</v>
      </c>
      <c r="F1615" s="150" t="s">
        <v>1485</v>
      </c>
      <c r="H1615" s="149" t="s">
        <v>1</v>
      </c>
      <c r="I1615" s="151"/>
      <c r="L1615" s="147"/>
      <c r="M1615" s="152"/>
      <c r="T1615" s="153"/>
      <c r="AT1615" s="149" t="s">
        <v>162</v>
      </c>
      <c r="AU1615" s="149" t="s">
        <v>82</v>
      </c>
      <c r="AV1615" s="12" t="s">
        <v>80</v>
      </c>
      <c r="AW1615" s="12" t="s">
        <v>30</v>
      </c>
      <c r="AX1615" s="12" t="s">
        <v>73</v>
      </c>
      <c r="AY1615" s="149" t="s">
        <v>155</v>
      </c>
    </row>
    <row r="1616" spans="2:65" s="13" customFormat="1" ht="10.199999999999999">
      <c r="B1616" s="154"/>
      <c r="D1616" s="148" t="s">
        <v>162</v>
      </c>
      <c r="E1616" s="155" t="s">
        <v>1</v>
      </c>
      <c r="F1616" s="156" t="s">
        <v>1486</v>
      </c>
      <c r="H1616" s="157">
        <v>5.89</v>
      </c>
      <c r="I1616" s="158"/>
      <c r="L1616" s="154"/>
      <c r="M1616" s="159"/>
      <c r="T1616" s="160"/>
      <c r="AT1616" s="155" t="s">
        <v>162</v>
      </c>
      <c r="AU1616" s="155" t="s">
        <v>82</v>
      </c>
      <c r="AV1616" s="13" t="s">
        <v>82</v>
      </c>
      <c r="AW1616" s="13" t="s">
        <v>30</v>
      </c>
      <c r="AX1616" s="13" t="s">
        <v>73</v>
      </c>
      <c r="AY1616" s="155" t="s">
        <v>155</v>
      </c>
    </row>
    <row r="1617" spans="2:65" s="14" customFormat="1" ht="10.199999999999999">
      <c r="B1617" s="161"/>
      <c r="D1617" s="148" t="s">
        <v>162</v>
      </c>
      <c r="E1617" s="162" t="s">
        <v>1</v>
      </c>
      <c r="F1617" s="163" t="s">
        <v>165</v>
      </c>
      <c r="H1617" s="164">
        <v>27.03</v>
      </c>
      <c r="I1617" s="165"/>
      <c r="L1617" s="161"/>
      <c r="M1617" s="166"/>
      <c r="T1617" s="167"/>
      <c r="AT1617" s="162" t="s">
        <v>162</v>
      </c>
      <c r="AU1617" s="162" t="s">
        <v>82</v>
      </c>
      <c r="AV1617" s="14" t="s">
        <v>90</v>
      </c>
      <c r="AW1617" s="14" t="s">
        <v>30</v>
      </c>
      <c r="AX1617" s="14" t="s">
        <v>80</v>
      </c>
      <c r="AY1617" s="162" t="s">
        <v>155</v>
      </c>
    </row>
    <row r="1618" spans="2:65" s="11" customFormat="1" ht="22.8" customHeight="1">
      <c r="B1618" s="121"/>
      <c r="D1618" s="122" t="s">
        <v>72</v>
      </c>
      <c r="E1618" s="131" t="s">
        <v>1487</v>
      </c>
      <c r="F1618" s="131" t="s">
        <v>1488</v>
      </c>
      <c r="I1618" s="124"/>
      <c r="J1618" s="132">
        <f>BK1618</f>
        <v>0</v>
      </c>
      <c r="L1618" s="121"/>
      <c r="M1618" s="126"/>
      <c r="P1618" s="127">
        <f>SUM(P1619:P1645)</f>
        <v>0</v>
      </c>
      <c r="R1618" s="127">
        <f>SUM(R1619:R1645)</f>
        <v>0</v>
      </c>
      <c r="T1618" s="128">
        <f>SUM(T1619:T1645)</f>
        <v>0</v>
      </c>
      <c r="AR1618" s="122" t="s">
        <v>80</v>
      </c>
      <c r="AT1618" s="129" t="s">
        <v>72</v>
      </c>
      <c r="AU1618" s="129" t="s">
        <v>80</v>
      </c>
      <c r="AY1618" s="122" t="s">
        <v>155</v>
      </c>
      <c r="BK1618" s="130">
        <f>SUM(BK1619:BK1645)</f>
        <v>0</v>
      </c>
    </row>
    <row r="1619" spans="2:65" s="1" customFormat="1" ht="24.15" customHeight="1">
      <c r="B1619" s="32"/>
      <c r="C1619" s="133" t="s">
        <v>1489</v>
      </c>
      <c r="D1619" s="133" t="s">
        <v>158</v>
      </c>
      <c r="E1619" s="134" t="s">
        <v>1490</v>
      </c>
      <c r="F1619" s="135" t="s">
        <v>1491</v>
      </c>
      <c r="G1619" s="136" t="s">
        <v>335</v>
      </c>
      <c r="H1619" s="137">
        <v>399.39600000000002</v>
      </c>
      <c r="I1619" s="138"/>
      <c r="J1619" s="139">
        <f>ROUND(I1619*H1619,2)</f>
        <v>0</v>
      </c>
      <c r="K1619" s="140"/>
      <c r="L1619" s="32"/>
      <c r="M1619" s="141" t="s">
        <v>1</v>
      </c>
      <c r="N1619" s="142" t="s">
        <v>38</v>
      </c>
      <c r="P1619" s="143">
        <f>O1619*H1619</f>
        <v>0</v>
      </c>
      <c r="Q1619" s="143">
        <v>0</v>
      </c>
      <c r="R1619" s="143">
        <f>Q1619*H1619</f>
        <v>0</v>
      </c>
      <c r="S1619" s="143">
        <v>0</v>
      </c>
      <c r="T1619" s="144">
        <f>S1619*H1619</f>
        <v>0</v>
      </c>
      <c r="AR1619" s="145" t="s">
        <v>90</v>
      </c>
      <c r="AT1619" s="145" t="s">
        <v>158</v>
      </c>
      <c r="AU1619" s="145" t="s">
        <v>82</v>
      </c>
      <c r="AY1619" s="17" t="s">
        <v>155</v>
      </c>
      <c r="BE1619" s="146">
        <f>IF(N1619="základní",J1619,0)</f>
        <v>0</v>
      </c>
      <c r="BF1619" s="146">
        <f>IF(N1619="snížená",J1619,0)</f>
        <v>0</v>
      </c>
      <c r="BG1619" s="146">
        <f>IF(N1619="zákl. přenesená",J1619,0)</f>
        <v>0</v>
      </c>
      <c r="BH1619" s="146">
        <f>IF(N1619="sníž. přenesená",J1619,0)</f>
        <v>0</v>
      </c>
      <c r="BI1619" s="146">
        <f>IF(N1619="nulová",J1619,0)</f>
        <v>0</v>
      </c>
      <c r="BJ1619" s="17" t="s">
        <v>80</v>
      </c>
      <c r="BK1619" s="146">
        <f>ROUND(I1619*H1619,2)</f>
        <v>0</v>
      </c>
      <c r="BL1619" s="17" t="s">
        <v>90</v>
      </c>
      <c r="BM1619" s="145" t="s">
        <v>1492</v>
      </c>
    </row>
    <row r="1620" spans="2:65" s="1" customFormat="1" ht="33" customHeight="1">
      <c r="B1620" s="32"/>
      <c r="C1620" s="133" t="s">
        <v>928</v>
      </c>
      <c r="D1620" s="133" t="s">
        <v>158</v>
      </c>
      <c r="E1620" s="134" t="s">
        <v>1493</v>
      </c>
      <c r="F1620" s="135" t="s">
        <v>1494</v>
      </c>
      <c r="G1620" s="136" t="s">
        <v>335</v>
      </c>
      <c r="H1620" s="137">
        <v>399.39600000000002</v>
      </c>
      <c r="I1620" s="138"/>
      <c r="J1620" s="139">
        <f>ROUND(I1620*H1620,2)</f>
        <v>0</v>
      </c>
      <c r="K1620" s="140"/>
      <c r="L1620" s="32"/>
      <c r="M1620" s="141" t="s">
        <v>1</v>
      </c>
      <c r="N1620" s="142" t="s">
        <v>38</v>
      </c>
      <c r="P1620" s="143">
        <f>O1620*H1620</f>
        <v>0</v>
      </c>
      <c r="Q1620" s="143">
        <v>0</v>
      </c>
      <c r="R1620" s="143">
        <f>Q1620*H1620</f>
        <v>0</v>
      </c>
      <c r="S1620" s="143">
        <v>0</v>
      </c>
      <c r="T1620" s="144">
        <f>S1620*H1620</f>
        <v>0</v>
      </c>
      <c r="AR1620" s="145" t="s">
        <v>90</v>
      </c>
      <c r="AT1620" s="145" t="s">
        <v>158</v>
      </c>
      <c r="AU1620" s="145" t="s">
        <v>82</v>
      </c>
      <c r="AY1620" s="17" t="s">
        <v>155</v>
      </c>
      <c r="BE1620" s="146">
        <f>IF(N1620="základní",J1620,0)</f>
        <v>0</v>
      </c>
      <c r="BF1620" s="146">
        <f>IF(N1620="snížená",J1620,0)</f>
        <v>0</v>
      </c>
      <c r="BG1620" s="146">
        <f>IF(N1620="zákl. přenesená",J1620,0)</f>
        <v>0</v>
      </c>
      <c r="BH1620" s="146">
        <f>IF(N1620="sníž. přenesená",J1620,0)</f>
        <v>0</v>
      </c>
      <c r="BI1620" s="146">
        <f>IF(N1620="nulová",J1620,0)</f>
        <v>0</v>
      </c>
      <c r="BJ1620" s="17" t="s">
        <v>80</v>
      </c>
      <c r="BK1620" s="146">
        <f>ROUND(I1620*H1620,2)</f>
        <v>0</v>
      </c>
      <c r="BL1620" s="17" t="s">
        <v>90</v>
      </c>
      <c r="BM1620" s="145" t="s">
        <v>1495</v>
      </c>
    </row>
    <row r="1621" spans="2:65" s="1" customFormat="1" ht="33" customHeight="1">
      <c r="B1621" s="32"/>
      <c r="C1621" s="133" t="s">
        <v>1496</v>
      </c>
      <c r="D1621" s="133" t="s">
        <v>158</v>
      </c>
      <c r="E1621" s="134" t="s">
        <v>1497</v>
      </c>
      <c r="F1621" s="135" t="s">
        <v>1498</v>
      </c>
      <c r="G1621" s="136" t="s">
        <v>335</v>
      </c>
      <c r="H1621" s="137">
        <v>399.48399999999998</v>
      </c>
      <c r="I1621" s="138"/>
      <c r="J1621" s="139">
        <f>ROUND(I1621*H1621,2)</f>
        <v>0</v>
      </c>
      <c r="K1621" s="140"/>
      <c r="L1621" s="32"/>
      <c r="M1621" s="141" t="s">
        <v>1</v>
      </c>
      <c r="N1621" s="142" t="s">
        <v>38</v>
      </c>
      <c r="P1621" s="143">
        <f>O1621*H1621</f>
        <v>0</v>
      </c>
      <c r="Q1621" s="143">
        <v>0</v>
      </c>
      <c r="R1621" s="143">
        <f>Q1621*H1621</f>
        <v>0</v>
      </c>
      <c r="S1621" s="143">
        <v>0</v>
      </c>
      <c r="T1621" s="144">
        <f>S1621*H1621</f>
        <v>0</v>
      </c>
      <c r="AR1621" s="145" t="s">
        <v>90</v>
      </c>
      <c r="AT1621" s="145" t="s">
        <v>158</v>
      </c>
      <c r="AU1621" s="145" t="s">
        <v>82</v>
      </c>
      <c r="AY1621" s="17" t="s">
        <v>155</v>
      </c>
      <c r="BE1621" s="146">
        <f>IF(N1621="základní",J1621,0)</f>
        <v>0</v>
      </c>
      <c r="BF1621" s="146">
        <f>IF(N1621="snížená",J1621,0)</f>
        <v>0</v>
      </c>
      <c r="BG1621" s="146">
        <f>IF(N1621="zákl. přenesená",J1621,0)</f>
        <v>0</v>
      </c>
      <c r="BH1621" s="146">
        <f>IF(N1621="sníž. přenesená",J1621,0)</f>
        <v>0</v>
      </c>
      <c r="BI1621" s="146">
        <f>IF(N1621="nulová",J1621,0)</f>
        <v>0</v>
      </c>
      <c r="BJ1621" s="17" t="s">
        <v>80</v>
      </c>
      <c r="BK1621" s="146">
        <f>ROUND(I1621*H1621,2)</f>
        <v>0</v>
      </c>
      <c r="BL1621" s="17" t="s">
        <v>90</v>
      </c>
      <c r="BM1621" s="145" t="s">
        <v>1499</v>
      </c>
    </row>
    <row r="1622" spans="2:65" s="1" customFormat="1" ht="44.25" customHeight="1">
      <c r="B1622" s="32"/>
      <c r="C1622" s="133" t="s">
        <v>954</v>
      </c>
      <c r="D1622" s="133" t="s">
        <v>158</v>
      </c>
      <c r="E1622" s="134" t="s">
        <v>1500</v>
      </c>
      <c r="F1622" s="135" t="s">
        <v>1501</v>
      </c>
      <c r="G1622" s="136" t="s">
        <v>335</v>
      </c>
      <c r="H1622" s="137">
        <v>2799.09</v>
      </c>
      <c r="I1622" s="138"/>
      <c r="J1622" s="139">
        <f>ROUND(I1622*H1622,2)</f>
        <v>0</v>
      </c>
      <c r="K1622" s="140"/>
      <c r="L1622" s="32"/>
      <c r="M1622" s="141" t="s">
        <v>1</v>
      </c>
      <c r="N1622" s="142" t="s">
        <v>38</v>
      </c>
      <c r="P1622" s="143">
        <f>O1622*H1622</f>
        <v>0</v>
      </c>
      <c r="Q1622" s="143">
        <v>0</v>
      </c>
      <c r="R1622" s="143">
        <f>Q1622*H1622</f>
        <v>0</v>
      </c>
      <c r="S1622" s="143">
        <v>0</v>
      </c>
      <c r="T1622" s="144">
        <f>S1622*H1622</f>
        <v>0</v>
      </c>
      <c r="AR1622" s="145" t="s">
        <v>90</v>
      </c>
      <c r="AT1622" s="145" t="s">
        <v>158</v>
      </c>
      <c r="AU1622" s="145" t="s">
        <v>82</v>
      </c>
      <c r="AY1622" s="17" t="s">
        <v>155</v>
      </c>
      <c r="BE1622" s="146">
        <f>IF(N1622="základní",J1622,0)</f>
        <v>0</v>
      </c>
      <c r="BF1622" s="146">
        <f>IF(N1622="snížená",J1622,0)</f>
        <v>0</v>
      </c>
      <c r="BG1622" s="146">
        <f>IF(N1622="zákl. přenesená",J1622,0)</f>
        <v>0</v>
      </c>
      <c r="BH1622" s="146">
        <f>IF(N1622="sníž. přenesená",J1622,0)</f>
        <v>0</v>
      </c>
      <c r="BI1622" s="146">
        <f>IF(N1622="nulová",J1622,0)</f>
        <v>0</v>
      </c>
      <c r="BJ1622" s="17" t="s">
        <v>80</v>
      </c>
      <c r="BK1622" s="146">
        <f>ROUND(I1622*H1622,2)</f>
        <v>0</v>
      </c>
      <c r="BL1622" s="17" t="s">
        <v>90</v>
      </c>
      <c r="BM1622" s="145" t="s">
        <v>1502</v>
      </c>
    </row>
    <row r="1623" spans="2:65" s="13" customFormat="1" ht="10.199999999999999">
      <c r="B1623" s="154"/>
      <c r="D1623" s="148" t="s">
        <v>162</v>
      </c>
      <c r="E1623" s="155" t="s">
        <v>1</v>
      </c>
      <c r="F1623" s="156" t="s">
        <v>1503</v>
      </c>
      <c r="H1623" s="157">
        <v>2799.09</v>
      </c>
      <c r="I1623" s="158"/>
      <c r="L1623" s="154"/>
      <c r="M1623" s="159"/>
      <c r="T1623" s="160"/>
      <c r="AT1623" s="155" t="s">
        <v>162</v>
      </c>
      <c r="AU1623" s="155" t="s">
        <v>82</v>
      </c>
      <c r="AV1623" s="13" t="s">
        <v>82</v>
      </c>
      <c r="AW1623" s="13" t="s">
        <v>30</v>
      </c>
      <c r="AX1623" s="13" t="s">
        <v>73</v>
      </c>
      <c r="AY1623" s="155" t="s">
        <v>155</v>
      </c>
    </row>
    <row r="1624" spans="2:65" s="14" customFormat="1" ht="10.199999999999999">
      <c r="B1624" s="161"/>
      <c r="D1624" s="148" t="s">
        <v>162</v>
      </c>
      <c r="E1624" s="162" t="s">
        <v>1</v>
      </c>
      <c r="F1624" s="163" t="s">
        <v>165</v>
      </c>
      <c r="H1624" s="164">
        <v>2799.09</v>
      </c>
      <c r="I1624" s="165"/>
      <c r="L1624" s="161"/>
      <c r="M1624" s="166"/>
      <c r="T1624" s="167"/>
      <c r="AT1624" s="162" t="s">
        <v>162</v>
      </c>
      <c r="AU1624" s="162" t="s">
        <v>82</v>
      </c>
      <c r="AV1624" s="14" t="s">
        <v>90</v>
      </c>
      <c r="AW1624" s="14" t="s">
        <v>30</v>
      </c>
      <c r="AX1624" s="14" t="s">
        <v>80</v>
      </c>
      <c r="AY1624" s="162" t="s">
        <v>155</v>
      </c>
    </row>
    <row r="1625" spans="2:65" s="1" customFormat="1" ht="37.799999999999997" customHeight="1">
      <c r="B1625" s="32"/>
      <c r="C1625" s="133" t="s">
        <v>1504</v>
      </c>
      <c r="D1625" s="133" t="s">
        <v>158</v>
      </c>
      <c r="E1625" s="134" t="s">
        <v>1505</v>
      </c>
      <c r="F1625" s="135" t="s">
        <v>1506</v>
      </c>
      <c r="G1625" s="136" t="s">
        <v>335</v>
      </c>
      <c r="H1625" s="137">
        <v>0.125</v>
      </c>
      <c r="I1625" s="138"/>
      <c r="J1625" s="139">
        <f>ROUND(I1625*H1625,2)</f>
        <v>0</v>
      </c>
      <c r="K1625" s="140"/>
      <c r="L1625" s="32"/>
      <c r="M1625" s="141" t="s">
        <v>1</v>
      </c>
      <c r="N1625" s="142" t="s">
        <v>38</v>
      </c>
      <c r="P1625" s="143">
        <f>O1625*H1625</f>
        <v>0</v>
      </c>
      <c r="Q1625" s="143">
        <v>0</v>
      </c>
      <c r="R1625" s="143">
        <f>Q1625*H1625</f>
        <v>0</v>
      </c>
      <c r="S1625" s="143">
        <v>0</v>
      </c>
      <c r="T1625" s="144">
        <f>S1625*H1625</f>
        <v>0</v>
      </c>
      <c r="AR1625" s="145" t="s">
        <v>90</v>
      </c>
      <c r="AT1625" s="145" t="s">
        <v>158</v>
      </c>
      <c r="AU1625" s="145" t="s">
        <v>82</v>
      </c>
      <c r="AY1625" s="17" t="s">
        <v>155</v>
      </c>
      <c r="BE1625" s="146">
        <f>IF(N1625="základní",J1625,0)</f>
        <v>0</v>
      </c>
      <c r="BF1625" s="146">
        <f>IF(N1625="snížená",J1625,0)</f>
        <v>0</v>
      </c>
      <c r="BG1625" s="146">
        <f>IF(N1625="zákl. přenesená",J1625,0)</f>
        <v>0</v>
      </c>
      <c r="BH1625" s="146">
        <f>IF(N1625="sníž. přenesená",J1625,0)</f>
        <v>0</v>
      </c>
      <c r="BI1625" s="146">
        <f>IF(N1625="nulová",J1625,0)</f>
        <v>0</v>
      </c>
      <c r="BJ1625" s="17" t="s">
        <v>80</v>
      </c>
      <c r="BK1625" s="146">
        <f>ROUND(I1625*H1625,2)</f>
        <v>0</v>
      </c>
      <c r="BL1625" s="17" t="s">
        <v>90</v>
      </c>
      <c r="BM1625" s="145" t="s">
        <v>1507</v>
      </c>
    </row>
    <row r="1626" spans="2:65" s="13" customFormat="1" ht="10.199999999999999">
      <c r="B1626" s="154"/>
      <c r="D1626" s="148" t="s">
        <v>162</v>
      </c>
      <c r="E1626" s="155" t="s">
        <v>1</v>
      </c>
      <c r="F1626" s="156" t="s">
        <v>1508</v>
      </c>
      <c r="H1626" s="157">
        <v>8.9999999999999993E-3</v>
      </c>
      <c r="I1626" s="158"/>
      <c r="L1626" s="154"/>
      <c r="M1626" s="159"/>
      <c r="T1626" s="160"/>
      <c r="AT1626" s="155" t="s">
        <v>162</v>
      </c>
      <c r="AU1626" s="155" t="s">
        <v>82</v>
      </c>
      <c r="AV1626" s="13" t="s">
        <v>82</v>
      </c>
      <c r="AW1626" s="13" t="s">
        <v>30</v>
      </c>
      <c r="AX1626" s="13" t="s">
        <v>73</v>
      </c>
      <c r="AY1626" s="155" t="s">
        <v>155</v>
      </c>
    </row>
    <row r="1627" spans="2:65" s="13" customFormat="1" ht="10.199999999999999">
      <c r="B1627" s="154"/>
      <c r="D1627" s="148" t="s">
        <v>162</v>
      </c>
      <c r="E1627" s="155" t="s">
        <v>1</v>
      </c>
      <c r="F1627" s="156" t="s">
        <v>1509</v>
      </c>
      <c r="H1627" s="157">
        <v>0.11600000000000001</v>
      </c>
      <c r="I1627" s="158"/>
      <c r="L1627" s="154"/>
      <c r="M1627" s="159"/>
      <c r="T1627" s="160"/>
      <c r="AT1627" s="155" t="s">
        <v>162</v>
      </c>
      <c r="AU1627" s="155" t="s">
        <v>82</v>
      </c>
      <c r="AV1627" s="13" t="s">
        <v>82</v>
      </c>
      <c r="AW1627" s="13" t="s">
        <v>30</v>
      </c>
      <c r="AX1627" s="13" t="s">
        <v>73</v>
      </c>
      <c r="AY1627" s="155" t="s">
        <v>155</v>
      </c>
    </row>
    <row r="1628" spans="2:65" s="14" customFormat="1" ht="10.199999999999999">
      <c r="B1628" s="161"/>
      <c r="D1628" s="148" t="s">
        <v>162</v>
      </c>
      <c r="E1628" s="162" t="s">
        <v>1</v>
      </c>
      <c r="F1628" s="163" t="s">
        <v>165</v>
      </c>
      <c r="H1628" s="164">
        <v>0.125</v>
      </c>
      <c r="I1628" s="165"/>
      <c r="L1628" s="161"/>
      <c r="M1628" s="166"/>
      <c r="T1628" s="167"/>
      <c r="AT1628" s="162" t="s">
        <v>162</v>
      </c>
      <c r="AU1628" s="162" t="s">
        <v>82</v>
      </c>
      <c r="AV1628" s="14" t="s">
        <v>90</v>
      </c>
      <c r="AW1628" s="14" t="s">
        <v>30</v>
      </c>
      <c r="AX1628" s="14" t="s">
        <v>80</v>
      </c>
      <c r="AY1628" s="162" t="s">
        <v>155</v>
      </c>
    </row>
    <row r="1629" spans="2:65" s="1" customFormat="1" ht="44.25" customHeight="1">
      <c r="B1629" s="32"/>
      <c r="C1629" s="133" t="s">
        <v>958</v>
      </c>
      <c r="D1629" s="133" t="s">
        <v>158</v>
      </c>
      <c r="E1629" s="134" t="s">
        <v>1510</v>
      </c>
      <c r="F1629" s="135" t="s">
        <v>1511</v>
      </c>
      <c r="G1629" s="136" t="s">
        <v>335</v>
      </c>
      <c r="H1629" s="137">
        <v>11.63</v>
      </c>
      <c r="I1629" s="138"/>
      <c r="J1629" s="139">
        <f>ROUND(I1629*H1629,2)</f>
        <v>0</v>
      </c>
      <c r="K1629" s="140"/>
      <c r="L1629" s="32"/>
      <c r="M1629" s="141" t="s">
        <v>1</v>
      </c>
      <c r="N1629" s="142" t="s">
        <v>38</v>
      </c>
      <c r="P1629" s="143">
        <f>O1629*H1629</f>
        <v>0</v>
      </c>
      <c r="Q1629" s="143">
        <v>0</v>
      </c>
      <c r="R1629" s="143">
        <f>Q1629*H1629</f>
        <v>0</v>
      </c>
      <c r="S1629" s="143">
        <v>0</v>
      </c>
      <c r="T1629" s="144">
        <f>S1629*H1629</f>
        <v>0</v>
      </c>
      <c r="AR1629" s="145" t="s">
        <v>90</v>
      </c>
      <c r="AT1629" s="145" t="s">
        <v>158</v>
      </c>
      <c r="AU1629" s="145" t="s">
        <v>82</v>
      </c>
      <c r="AY1629" s="17" t="s">
        <v>155</v>
      </c>
      <c r="BE1629" s="146">
        <f>IF(N1629="základní",J1629,0)</f>
        <v>0</v>
      </c>
      <c r="BF1629" s="146">
        <f>IF(N1629="snížená",J1629,0)</f>
        <v>0</v>
      </c>
      <c r="BG1629" s="146">
        <f>IF(N1629="zákl. přenesená",J1629,0)</f>
        <v>0</v>
      </c>
      <c r="BH1629" s="146">
        <f>IF(N1629="sníž. přenesená",J1629,0)</f>
        <v>0</v>
      </c>
      <c r="BI1629" s="146">
        <f>IF(N1629="nulová",J1629,0)</f>
        <v>0</v>
      </c>
      <c r="BJ1629" s="17" t="s">
        <v>80</v>
      </c>
      <c r="BK1629" s="146">
        <f>ROUND(I1629*H1629,2)</f>
        <v>0</v>
      </c>
      <c r="BL1629" s="17" t="s">
        <v>90</v>
      </c>
      <c r="BM1629" s="145" t="s">
        <v>1512</v>
      </c>
    </row>
    <row r="1630" spans="2:65" s="13" customFormat="1" ht="10.199999999999999">
      <c r="B1630" s="154"/>
      <c r="D1630" s="148" t="s">
        <v>162</v>
      </c>
      <c r="E1630" s="155" t="s">
        <v>1</v>
      </c>
      <c r="F1630" s="156" t="s">
        <v>1513</v>
      </c>
      <c r="H1630" s="157">
        <v>11.63</v>
      </c>
      <c r="I1630" s="158"/>
      <c r="L1630" s="154"/>
      <c r="M1630" s="159"/>
      <c r="T1630" s="160"/>
      <c r="AT1630" s="155" t="s">
        <v>162</v>
      </c>
      <c r="AU1630" s="155" t="s">
        <v>82</v>
      </c>
      <c r="AV1630" s="13" t="s">
        <v>82</v>
      </c>
      <c r="AW1630" s="13" t="s">
        <v>30</v>
      </c>
      <c r="AX1630" s="13" t="s">
        <v>73</v>
      </c>
      <c r="AY1630" s="155" t="s">
        <v>155</v>
      </c>
    </row>
    <row r="1631" spans="2:65" s="14" customFormat="1" ht="10.199999999999999">
      <c r="B1631" s="161"/>
      <c r="D1631" s="148" t="s">
        <v>162</v>
      </c>
      <c r="E1631" s="162" t="s">
        <v>1</v>
      </c>
      <c r="F1631" s="163" t="s">
        <v>165</v>
      </c>
      <c r="H1631" s="164">
        <v>11.63</v>
      </c>
      <c r="I1631" s="165"/>
      <c r="L1631" s="161"/>
      <c r="M1631" s="166"/>
      <c r="T1631" s="167"/>
      <c r="AT1631" s="162" t="s">
        <v>162</v>
      </c>
      <c r="AU1631" s="162" t="s">
        <v>82</v>
      </c>
      <c r="AV1631" s="14" t="s">
        <v>90</v>
      </c>
      <c r="AW1631" s="14" t="s">
        <v>30</v>
      </c>
      <c r="AX1631" s="14" t="s">
        <v>80</v>
      </c>
      <c r="AY1631" s="162" t="s">
        <v>155</v>
      </c>
    </row>
    <row r="1632" spans="2:65" s="1" customFormat="1" ht="44.25" customHeight="1">
      <c r="B1632" s="32"/>
      <c r="C1632" s="133" t="s">
        <v>1514</v>
      </c>
      <c r="D1632" s="133" t="s">
        <v>158</v>
      </c>
      <c r="E1632" s="134" t="s">
        <v>1515</v>
      </c>
      <c r="F1632" s="135" t="s">
        <v>1516</v>
      </c>
      <c r="G1632" s="136" t="s">
        <v>335</v>
      </c>
      <c r="H1632" s="137">
        <v>79.921999999999997</v>
      </c>
      <c r="I1632" s="138"/>
      <c r="J1632" s="139">
        <f>ROUND(I1632*H1632,2)</f>
        <v>0</v>
      </c>
      <c r="K1632" s="140"/>
      <c r="L1632" s="32"/>
      <c r="M1632" s="141" t="s">
        <v>1</v>
      </c>
      <c r="N1632" s="142" t="s">
        <v>38</v>
      </c>
      <c r="P1632" s="143">
        <f>O1632*H1632</f>
        <v>0</v>
      </c>
      <c r="Q1632" s="143">
        <v>0</v>
      </c>
      <c r="R1632" s="143">
        <f>Q1632*H1632</f>
        <v>0</v>
      </c>
      <c r="S1632" s="143">
        <v>0</v>
      </c>
      <c r="T1632" s="144">
        <f>S1632*H1632</f>
        <v>0</v>
      </c>
      <c r="AR1632" s="145" t="s">
        <v>90</v>
      </c>
      <c r="AT1632" s="145" t="s">
        <v>158</v>
      </c>
      <c r="AU1632" s="145" t="s">
        <v>82</v>
      </c>
      <c r="AY1632" s="17" t="s">
        <v>155</v>
      </c>
      <c r="BE1632" s="146">
        <f>IF(N1632="základní",J1632,0)</f>
        <v>0</v>
      </c>
      <c r="BF1632" s="146">
        <f>IF(N1632="snížená",J1632,0)</f>
        <v>0</v>
      </c>
      <c r="BG1632" s="146">
        <f>IF(N1632="zákl. přenesená",J1632,0)</f>
        <v>0</v>
      </c>
      <c r="BH1632" s="146">
        <f>IF(N1632="sníž. přenesená",J1632,0)</f>
        <v>0</v>
      </c>
      <c r="BI1632" s="146">
        <f>IF(N1632="nulová",J1632,0)</f>
        <v>0</v>
      </c>
      <c r="BJ1632" s="17" t="s">
        <v>80</v>
      </c>
      <c r="BK1632" s="146">
        <f>ROUND(I1632*H1632,2)</f>
        <v>0</v>
      </c>
      <c r="BL1632" s="17" t="s">
        <v>90</v>
      </c>
      <c r="BM1632" s="145" t="s">
        <v>1517</v>
      </c>
    </row>
    <row r="1633" spans="2:65" s="12" customFormat="1" ht="10.199999999999999">
      <c r="B1633" s="147"/>
      <c r="D1633" s="148" t="s">
        <v>162</v>
      </c>
      <c r="E1633" s="149" t="s">
        <v>1</v>
      </c>
      <c r="F1633" s="150" t="s">
        <v>1518</v>
      </c>
      <c r="H1633" s="149" t="s">
        <v>1</v>
      </c>
      <c r="I1633" s="151"/>
      <c r="L1633" s="147"/>
      <c r="M1633" s="152"/>
      <c r="T1633" s="153"/>
      <c r="AT1633" s="149" t="s">
        <v>162</v>
      </c>
      <c r="AU1633" s="149" t="s">
        <v>82</v>
      </c>
      <c r="AV1633" s="12" t="s">
        <v>80</v>
      </c>
      <c r="AW1633" s="12" t="s">
        <v>30</v>
      </c>
      <c r="AX1633" s="12" t="s">
        <v>73</v>
      </c>
      <c r="AY1633" s="149" t="s">
        <v>155</v>
      </c>
    </row>
    <row r="1634" spans="2:65" s="13" customFormat="1" ht="10.199999999999999">
      <c r="B1634" s="154"/>
      <c r="D1634" s="148" t="s">
        <v>162</v>
      </c>
      <c r="E1634" s="155" t="s">
        <v>1</v>
      </c>
      <c r="F1634" s="156" t="s">
        <v>1519</v>
      </c>
      <c r="H1634" s="157">
        <v>79.921999999999997</v>
      </c>
      <c r="I1634" s="158"/>
      <c r="L1634" s="154"/>
      <c r="M1634" s="159"/>
      <c r="T1634" s="160"/>
      <c r="AT1634" s="155" t="s">
        <v>162</v>
      </c>
      <c r="AU1634" s="155" t="s">
        <v>82</v>
      </c>
      <c r="AV1634" s="13" t="s">
        <v>82</v>
      </c>
      <c r="AW1634" s="13" t="s">
        <v>30</v>
      </c>
      <c r="AX1634" s="13" t="s">
        <v>73</v>
      </c>
      <c r="AY1634" s="155" t="s">
        <v>155</v>
      </c>
    </row>
    <row r="1635" spans="2:65" s="14" customFormat="1" ht="10.199999999999999">
      <c r="B1635" s="161"/>
      <c r="D1635" s="148" t="s">
        <v>162</v>
      </c>
      <c r="E1635" s="162" t="s">
        <v>1</v>
      </c>
      <c r="F1635" s="163" t="s">
        <v>165</v>
      </c>
      <c r="H1635" s="164">
        <v>79.921999999999997</v>
      </c>
      <c r="I1635" s="165"/>
      <c r="L1635" s="161"/>
      <c r="M1635" s="166"/>
      <c r="T1635" s="167"/>
      <c r="AT1635" s="162" t="s">
        <v>162</v>
      </c>
      <c r="AU1635" s="162" t="s">
        <v>82</v>
      </c>
      <c r="AV1635" s="14" t="s">
        <v>90</v>
      </c>
      <c r="AW1635" s="14" t="s">
        <v>30</v>
      </c>
      <c r="AX1635" s="14" t="s">
        <v>80</v>
      </c>
      <c r="AY1635" s="162" t="s">
        <v>155</v>
      </c>
    </row>
    <row r="1636" spans="2:65" s="1" customFormat="1" ht="44.25" customHeight="1">
      <c r="B1636" s="32"/>
      <c r="C1636" s="133" t="s">
        <v>974</v>
      </c>
      <c r="D1636" s="133" t="s">
        <v>158</v>
      </c>
      <c r="E1636" s="134" t="s">
        <v>1520</v>
      </c>
      <c r="F1636" s="135" t="s">
        <v>1521</v>
      </c>
      <c r="G1636" s="136" t="s">
        <v>335</v>
      </c>
      <c r="H1636" s="137">
        <v>149.803</v>
      </c>
      <c r="I1636" s="138"/>
      <c r="J1636" s="139">
        <f>ROUND(I1636*H1636,2)</f>
        <v>0</v>
      </c>
      <c r="K1636" s="140"/>
      <c r="L1636" s="32"/>
      <c r="M1636" s="141" t="s">
        <v>1</v>
      </c>
      <c r="N1636" s="142" t="s">
        <v>38</v>
      </c>
      <c r="P1636" s="143">
        <f>O1636*H1636</f>
        <v>0</v>
      </c>
      <c r="Q1636" s="143">
        <v>0</v>
      </c>
      <c r="R1636" s="143">
        <f>Q1636*H1636</f>
        <v>0</v>
      </c>
      <c r="S1636" s="143">
        <v>0</v>
      </c>
      <c r="T1636" s="144">
        <f>S1636*H1636</f>
        <v>0</v>
      </c>
      <c r="AR1636" s="145" t="s">
        <v>90</v>
      </c>
      <c r="AT1636" s="145" t="s">
        <v>158</v>
      </c>
      <c r="AU1636" s="145" t="s">
        <v>82</v>
      </c>
      <c r="AY1636" s="17" t="s">
        <v>155</v>
      </c>
      <c r="BE1636" s="146">
        <f>IF(N1636="základní",J1636,0)</f>
        <v>0</v>
      </c>
      <c r="BF1636" s="146">
        <f>IF(N1636="snížená",J1636,0)</f>
        <v>0</v>
      </c>
      <c r="BG1636" s="146">
        <f>IF(N1636="zákl. přenesená",J1636,0)</f>
        <v>0</v>
      </c>
      <c r="BH1636" s="146">
        <f>IF(N1636="sníž. přenesená",J1636,0)</f>
        <v>0</v>
      </c>
      <c r="BI1636" s="146">
        <f>IF(N1636="nulová",J1636,0)</f>
        <v>0</v>
      </c>
      <c r="BJ1636" s="17" t="s">
        <v>80</v>
      </c>
      <c r="BK1636" s="146">
        <f>ROUND(I1636*H1636,2)</f>
        <v>0</v>
      </c>
      <c r="BL1636" s="17" t="s">
        <v>90</v>
      </c>
      <c r="BM1636" s="145" t="s">
        <v>1522</v>
      </c>
    </row>
    <row r="1637" spans="2:65" s="12" customFormat="1" ht="10.199999999999999">
      <c r="B1637" s="147"/>
      <c r="D1637" s="148" t="s">
        <v>162</v>
      </c>
      <c r="E1637" s="149" t="s">
        <v>1</v>
      </c>
      <c r="F1637" s="150" t="s">
        <v>1523</v>
      </c>
      <c r="H1637" s="149" t="s">
        <v>1</v>
      </c>
      <c r="I1637" s="151"/>
      <c r="L1637" s="147"/>
      <c r="M1637" s="152"/>
      <c r="T1637" s="153"/>
      <c r="AT1637" s="149" t="s">
        <v>162</v>
      </c>
      <c r="AU1637" s="149" t="s">
        <v>82</v>
      </c>
      <c r="AV1637" s="12" t="s">
        <v>80</v>
      </c>
      <c r="AW1637" s="12" t="s">
        <v>30</v>
      </c>
      <c r="AX1637" s="12" t="s">
        <v>73</v>
      </c>
      <c r="AY1637" s="149" t="s">
        <v>155</v>
      </c>
    </row>
    <row r="1638" spans="2:65" s="13" customFormat="1" ht="10.199999999999999">
      <c r="B1638" s="154"/>
      <c r="D1638" s="148" t="s">
        <v>162</v>
      </c>
      <c r="E1638" s="155" t="s">
        <v>1</v>
      </c>
      <c r="F1638" s="156" t="s">
        <v>1524</v>
      </c>
      <c r="H1638" s="157">
        <v>106.592</v>
      </c>
      <c r="I1638" s="158"/>
      <c r="L1638" s="154"/>
      <c r="M1638" s="159"/>
      <c r="T1638" s="160"/>
      <c r="AT1638" s="155" t="s">
        <v>162</v>
      </c>
      <c r="AU1638" s="155" t="s">
        <v>82</v>
      </c>
      <c r="AV1638" s="13" t="s">
        <v>82</v>
      </c>
      <c r="AW1638" s="13" t="s">
        <v>30</v>
      </c>
      <c r="AX1638" s="13" t="s">
        <v>73</v>
      </c>
      <c r="AY1638" s="155" t="s">
        <v>155</v>
      </c>
    </row>
    <row r="1639" spans="2:65" s="13" customFormat="1" ht="10.199999999999999">
      <c r="B1639" s="154"/>
      <c r="D1639" s="148" t="s">
        <v>162</v>
      </c>
      <c r="E1639" s="155" t="s">
        <v>1</v>
      </c>
      <c r="F1639" s="156" t="s">
        <v>1525</v>
      </c>
      <c r="H1639" s="157">
        <v>43.210999999999999</v>
      </c>
      <c r="I1639" s="158"/>
      <c r="L1639" s="154"/>
      <c r="M1639" s="159"/>
      <c r="T1639" s="160"/>
      <c r="AT1639" s="155" t="s">
        <v>162</v>
      </c>
      <c r="AU1639" s="155" t="s">
        <v>82</v>
      </c>
      <c r="AV1639" s="13" t="s">
        <v>82</v>
      </c>
      <c r="AW1639" s="13" t="s">
        <v>30</v>
      </c>
      <c r="AX1639" s="13" t="s">
        <v>73</v>
      </c>
      <c r="AY1639" s="155" t="s">
        <v>155</v>
      </c>
    </row>
    <row r="1640" spans="2:65" s="14" customFormat="1" ht="10.199999999999999">
      <c r="B1640" s="161"/>
      <c r="D1640" s="148" t="s">
        <v>162</v>
      </c>
      <c r="E1640" s="162" t="s">
        <v>1</v>
      </c>
      <c r="F1640" s="163" t="s">
        <v>165</v>
      </c>
      <c r="H1640" s="164">
        <v>149.803</v>
      </c>
      <c r="I1640" s="165"/>
      <c r="L1640" s="161"/>
      <c r="M1640" s="166"/>
      <c r="T1640" s="167"/>
      <c r="AT1640" s="162" t="s">
        <v>162</v>
      </c>
      <c r="AU1640" s="162" t="s">
        <v>82</v>
      </c>
      <c r="AV1640" s="14" t="s">
        <v>90</v>
      </c>
      <c r="AW1640" s="14" t="s">
        <v>30</v>
      </c>
      <c r="AX1640" s="14" t="s">
        <v>80</v>
      </c>
      <c r="AY1640" s="162" t="s">
        <v>155</v>
      </c>
    </row>
    <row r="1641" spans="2:65" s="1" customFormat="1" ht="44.25" customHeight="1">
      <c r="B1641" s="32"/>
      <c r="C1641" s="133" t="s">
        <v>1526</v>
      </c>
      <c r="D1641" s="133" t="s">
        <v>158</v>
      </c>
      <c r="E1641" s="134" t="s">
        <v>1527</v>
      </c>
      <c r="F1641" s="135" t="s">
        <v>1528</v>
      </c>
      <c r="G1641" s="136" t="s">
        <v>335</v>
      </c>
      <c r="H1641" s="137">
        <v>4.92</v>
      </c>
      <c r="I1641" s="138"/>
      <c r="J1641" s="139">
        <f>ROUND(I1641*H1641,2)</f>
        <v>0</v>
      </c>
      <c r="K1641" s="140"/>
      <c r="L1641" s="32"/>
      <c r="M1641" s="141" t="s">
        <v>1</v>
      </c>
      <c r="N1641" s="142" t="s">
        <v>38</v>
      </c>
      <c r="P1641" s="143">
        <f>O1641*H1641</f>
        <v>0</v>
      </c>
      <c r="Q1641" s="143">
        <v>0</v>
      </c>
      <c r="R1641" s="143">
        <f>Q1641*H1641</f>
        <v>0</v>
      </c>
      <c r="S1641" s="143">
        <v>0</v>
      </c>
      <c r="T1641" s="144">
        <f>S1641*H1641</f>
        <v>0</v>
      </c>
      <c r="AR1641" s="145" t="s">
        <v>90</v>
      </c>
      <c r="AT1641" s="145" t="s">
        <v>158</v>
      </c>
      <c r="AU1641" s="145" t="s">
        <v>82</v>
      </c>
      <c r="AY1641" s="17" t="s">
        <v>155</v>
      </c>
      <c r="BE1641" s="146">
        <f>IF(N1641="základní",J1641,0)</f>
        <v>0</v>
      </c>
      <c r="BF1641" s="146">
        <f>IF(N1641="snížená",J1641,0)</f>
        <v>0</v>
      </c>
      <c r="BG1641" s="146">
        <f>IF(N1641="zákl. přenesená",J1641,0)</f>
        <v>0</v>
      </c>
      <c r="BH1641" s="146">
        <f>IF(N1641="sníž. přenesená",J1641,0)</f>
        <v>0</v>
      </c>
      <c r="BI1641" s="146">
        <f>IF(N1641="nulová",J1641,0)</f>
        <v>0</v>
      </c>
      <c r="BJ1641" s="17" t="s">
        <v>80</v>
      </c>
      <c r="BK1641" s="146">
        <f>ROUND(I1641*H1641,2)</f>
        <v>0</v>
      </c>
      <c r="BL1641" s="17" t="s">
        <v>90</v>
      </c>
      <c r="BM1641" s="145" t="s">
        <v>1529</v>
      </c>
    </row>
    <row r="1642" spans="2:65" s="12" customFormat="1" ht="10.199999999999999">
      <c r="B1642" s="147"/>
      <c r="D1642" s="148" t="s">
        <v>162</v>
      </c>
      <c r="E1642" s="149" t="s">
        <v>1</v>
      </c>
      <c r="F1642" s="150" t="s">
        <v>1530</v>
      </c>
      <c r="H1642" s="149" t="s">
        <v>1</v>
      </c>
      <c r="I1642" s="151"/>
      <c r="L1642" s="147"/>
      <c r="M1642" s="152"/>
      <c r="T1642" s="153"/>
      <c r="AT1642" s="149" t="s">
        <v>162</v>
      </c>
      <c r="AU1642" s="149" t="s">
        <v>82</v>
      </c>
      <c r="AV1642" s="12" t="s">
        <v>80</v>
      </c>
      <c r="AW1642" s="12" t="s">
        <v>30</v>
      </c>
      <c r="AX1642" s="12" t="s">
        <v>73</v>
      </c>
      <c r="AY1642" s="149" t="s">
        <v>155</v>
      </c>
    </row>
    <row r="1643" spans="2:65" s="13" customFormat="1" ht="10.199999999999999">
      <c r="B1643" s="154"/>
      <c r="D1643" s="148" t="s">
        <v>162</v>
      </c>
      <c r="E1643" s="155" t="s">
        <v>1</v>
      </c>
      <c r="F1643" s="156" t="s">
        <v>1531</v>
      </c>
      <c r="H1643" s="157">
        <v>4.92</v>
      </c>
      <c r="I1643" s="158"/>
      <c r="L1643" s="154"/>
      <c r="M1643" s="159"/>
      <c r="T1643" s="160"/>
      <c r="AT1643" s="155" t="s">
        <v>162</v>
      </c>
      <c r="AU1643" s="155" t="s">
        <v>82</v>
      </c>
      <c r="AV1643" s="13" t="s">
        <v>82</v>
      </c>
      <c r="AW1643" s="13" t="s">
        <v>30</v>
      </c>
      <c r="AX1643" s="13" t="s">
        <v>73</v>
      </c>
      <c r="AY1643" s="155" t="s">
        <v>155</v>
      </c>
    </row>
    <row r="1644" spans="2:65" s="14" customFormat="1" ht="10.199999999999999">
      <c r="B1644" s="161"/>
      <c r="D1644" s="148" t="s">
        <v>162</v>
      </c>
      <c r="E1644" s="162" t="s">
        <v>1</v>
      </c>
      <c r="F1644" s="163" t="s">
        <v>165</v>
      </c>
      <c r="H1644" s="164">
        <v>4.92</v>
      </c>
      <c r="I1644" s="165"/>
      <c r="L1644" s="161"/>
      <c r="M1644" s="166"/>
      <c r="T1644" s="167"/>
      <c r="AT1644" s="162" t="s">
        <v>162</v>
      </c>
      <c r="AU1644" s="162" t="s">
        <v>82</v>
      </c>
      <c r="AV1644" s="14" t="s">
        <v>90</v>
      </c>
      <c r="AW1644" s="14" t="s">
        <v>30</v>
      </c>
      <c r="AX1644" s="14" t="s">
        <v>80</v>
      </c>
      <c r="AY1644" s="162" t="s">
        <v>155</v>
      </c>
    </row>
    <row r="1645" spans="2:65" s="1" customFormat="1" ht="49.05" customHeight="1">
      <c r="B1645" s="32"/>
      <c r="C1645" s="133" t="s">
        <v>982</v>
      </c>
      <c r="D1645" s="133" t="s">
        <v>158</v>
      </c>
      <c r="E1645" s="134" t="s">
        <v>1532</v>
      </c>
      <c r="F1645" s="135" t="s">
        <v>1533</v>
      </c>
      <c r="G1645" s="136" t="s">
        <v>335</v>
      </c>
      <c r="H1645" s="137">
        <v>153.084</v>
      </c>
      <c r="I1645" s="138"/>
      <c r="J1645" s="139">
        <f>ROUND(I1645*H1645,2)</f>
        <v>0</v>
      </c>
      <c r="K1645" s="140"/>
      <c r="L1645" s="32"/>
      <c r="M1645" s="141" t="s">
        <v>1</v>
      </c>
      <c r="N1645" s="142" t="s">
        <v>38</v>
      </c>
      <c r="P1645" s="143">
        <f>O1645*H1645</f>
        <v>0</v>
      </c>
      <c r="Q1645" s="143">
        <v>0</v>
      </c>
      <c r="R1645" s="143">
        <f>Q1645*H1645</f>
        <v>0</v>
      </c>
      <c r="S1645" s="143">
        <v>0</v>
      </c>
      <c r="T1645" s="144">
        <f>S1645*H1645</f>
        <v>0</v>
      </c>
      <c r="AR1645" s="145" t="s">
        <v>90</v>
      </c>
      <c r="AT1645" s="145" t="s">
        <v>158</v>
      </c>
      <c r="AU1645" s="145" t="s">
        <v>82</v>
      </c>
      <c r="AY1645" s="17" t="s">
        <v>155</v>
      </c>
      <c r="BE1645" s="146">
        <f>IF(N1645="základní",J1645,0)</f>
        <v>0</v>
      </c>
      <c r="BF1645" s="146">
        <f>IF(N1645="snížená",J1645,0)</f>
        <v>0</v>
      </c>
      <c r="BG1645" s="146">
        <f>IF(N1645="zákl. přenesená",J1645,0)</f>
        <v>0</v>
      </c>
      <c r="BH1645" s="146">
        <f>IF(N1645="sníž. přenesená",J1645,0)</f>
        <v>0</v>
      </c>
      <c r="BI1645" s="146">
        <f>IF(N1645="nulová",J1645,0)</f>
        <v>0</v>
      </c>
      <c r="BJ1645" s="17" t="s">
        <v>80</v>
      </c>
      <c r="BK1645" s="146">
        <f>ROUND(I1645*H1645,2)</f>
        <v>0</v>
      </c>
      <c r="BL1645" s="17" t="s">
        <v>90</v>
      </c>
      <c r="BM1645" s="145" t="s">
        <v>1534</v>
      </c>
    </row>
    <row r="1646" spans="2:65" s="11" customFormat="1" ht="22.8" customHeight="1">
      <c r="B1646" s="121"/>
      <c r="D1646" s="122" t="s">
        <v>72</v>
      </c>
      <c r="E1646" s="131" t="s">
        <v>1535</v>
      </c>
      <c r="F1646" s="131" t="s">
        <v>1536</v>
      </c>
      <c r="I1646" s="124"/>
      <c r="J1646" s="132">
        <f>BK1646</f>
        <v>0</v>
      </c>
      <c r="L1646" s="121"/>
      <c r="M1646" s="126"/>
      <c r="P1646" s="127">
        <f>P1647</f>
        <v>0</v>
      </c>
      <c r="R1646" s="127">
        <f>R1647</f>
        <v>0</v>
      </c>
      <c r="T1646" s="128">
        <f>T1647</f>
        <v>0</v>
      </c>
      <c r="AR1646" s="122" t="s">
        <v>80</v>
      </c>
      <c r="AT1646" s="129" t="s">
        <v>72</v>
      </c>
      <c r="AU1646" s="129" t="s">
        <v>80</v>
      </c>
      <c r="AY1646" s="122" t="s">
        <v>155</v>
      </c>
      <c r="BK1646" s="130">
        <f>BK1647</f>
        <v>0</v>
      </c>
    </row>
    <row r="1647" spans="2:65" s="1" customFormat="1" ht="16.5" customHeight="1">
      <c r="B1647" s="32"/>
      <c r="C1647" s="133" t="s">
        <v>1537</v>
      </c>
      <c r="D1647" s="133" t="s">
        <v>158</v>
      </c>
      <c r="E1647" s="134" t="s">
        <v>1538</v>
      </c>
      <c r="F1647" s="135" t="s">
        <v>1539</v>
      </c>
      <c r="G1647" s="136" t="s">
        <v>335</v>
      </c>
      <c r="H1647" s="137">
        <v>495.02800000000002</v>
      </c>
      <c r="I1647" s="138"/>
      <c r="J1647" s="139">
        <f>ROUND(I1647*H1647,2)</f>
        <v>0</v>
      </c>
      <c r="K1647" s="140"/>
      <c r="L1647" s="32"/>
      <c r="M1647" s="141" t="s">
        <v>1</v>
      </c>
      <c r="N1647" s="142" t="s">
        <v>38</v>
      </c>
      <c r="P1647" s="143">
        <f>O1647*H1647</f>
        <v>0</v>
      </c>
      <c r="Q1647" s="143">
        <v>0</v>
      </c>
      <c r="R1647" s="143">
        <f>Q1647*H1647</f>
        <v>0</v>
      </c>
      <c r="S1647" s="143">
        <v>0</v>
      </c>
      <c r="T1647" s="144">
        <f>S1647*H1647</f>
        <v>0</v>
      </c>
      <c r="AR1647" s="145" t="s">
        <v>90</v>
      </c>
      <c r="AT1647" s="145" t="s">
        <v>158</v>
      </c>
      <c r="AU1647" s="145" t="s">
        <v>82</v>
      </c>
      <c r="AY1647" s="17" t="s">
        <v>155</v>
      </c>
      <c r="BE1647" s="146">
        <f>IF(N1647="základní",J1647,0)</f>
        <v>0</v>
      </c>
      <c r="BF1647" s="146">
        <f>IF(N1647="snížená",J1647,0)</f>
        <v>0</v>
      </c>
      <c r="BG1647" s="146">
        <f>IF(N1647="zákl. přenesená",J1647,0)</f>
        <v>0</v>
      </c>
      <c r="BH1647" s="146">
        <f>IF(N1647="sníž. přenesená",J1647,0)</f>
        <v>0</v>
      </c>
      <c r="BI1647" s="146">
        <f>IF(N1647="nulová",J1647,0)</f>
        <v>0</v>
      </c>
      <c r="BJ1647" s="17" t="s">
        <v>80</v>
      </c>
      <c r="BK1647" s="146">
        <f>ROUND(I1647*H1647,2)</f>
        <v>0</v>
      </c>
      <c r="BL1647" s="17" t="s">
        <v>90</v>
      </c>
      <c r="BM1647" s="145" t="s">
        <v>1540</v>
      </c>
    </row>
    <row r="1648" spans="2:65" s="11" customFormat="1" ht="25.95" customHeight="1">
      <c r="B1648" s="121"/>
      <c r="D1648" s="122" t="s">
        <v>72</v>
      </c>
      <c r="E1648" s="123" t="s">
        <v>1541</v>
      </c>
      <c r="F1648" s="123" t="s">
        <v>1542</v>
      </c>
      <c r="I1648" s="124"/>
      <c r="J1648" s="125">
        <f>BK1648</f>
        <v>0</v>
      </c>
      <c r="L1648" s="121"/>
      <c r="M1648" s="126"/>
      <c r="P1648" s="127">
        <f>P1649+P1673+P1699+P1755+P1763+P1938+P2038+P2093+P2193+P2475+P2485+P2533+P2535+P2546+P2553+P2667</f>
        <v>0</v>
      </c>
      <c r="R1648" s="127">
        <f>R1649+R1673+R1699+R1755+R1763+R1938+R2038+R2093+R2193+R2475+R2485+R2533+R2535+R2546+R2553+R2667</f>
        <v>6.9362499999999994E-2</v>
      </c>
      <c r="T1648" s="128">
        <f>T1649+T1673+T1699+T1755+T1763+T1938+T2038+T2093+T2193+T2475+T2485+T2533+T2535+T2546+T2553+T2667</f>
        <v>0</v>
      </c>
      <c r="AR1648" s="122" t="s">
        <v>82</v>
      </c>
      <c r="AT1648" s="129" t="s">
        <v>72</v>
      </c>
      <c r="AU1648" s="129" t="s">
        <v>73</v>
      </c>
      <c r="AY1648" s="122" t="s">
        <v>155</v>
      </c>
      <c r="BK1648" s="130">
        <f>BK1649+BK1673+BK1699+BK1755+BK1763+BK1938+BK2038+BK2093+BK2193+BK2475+BK2485+BK2533+BK2535+BK2546+BK2553+BK2667</f>
        <v>0</v>
      </c>
    </row>
    <row r="1649" spans="2:65" s="11" customFormat="1" ht="22.8" customHeight="1">
      <c r="B1649" s="121"/>
      <c r="D1649" s="122" t="s">
        <v>72</v>
      </c>
      <c r="E1649" s="131" t="s">
        <v>1543</v>
      </c>
      <c r="F1649" s="131" t="s">
        <v>1544</v>
      </c>
      <c r="I1649" s="124"/>
      <c r="J1649" s="132">
        <f>BK1649</f>
        <v>0</v>
      </c>
      <c r="L1649" s="121"/>
      <c r="M1649" s="126"/>
      <c r="P1649" s="127">
        <f>SUM(P1650:P1672)</f>
        <v>0</v>
      </c>
      <c r="R1649" s="127">
        <f>SUM(R1650:R1672)</f>
        <v>0</v>
      </c>
      <c r="T1649" s="128">
        <f>SUM(T1650:T1672)</f>
        <v>0</v>
      </c>
      <c r="AR1649" s="122" t="s">
        <v>82</v>
      </c>
      <c r="AT1649" s="129" t="s">
        <v>72</v>
      </c>
      <c r="AU1649" s="129" t="s">
        <v>80</v>
      </c>
      <c r="AY1649" s="122" t="s">
        <v>155</v>
      </c>
      <c r="BK1649" s="130">
        <f>SUM(BK1650:BK1672)</f>
        <v>0</v>
      </c>
    </row>
    <row r="1650" spans="2:65" s="1" customFormat="1" ht="37.799999999999997" customHeight="1">
      <c r="B1650" s="32"/>
      <c r="C1650" s="133" t="s">
        <v>988</v>
      </c>
      <c r="D1650" s="133" t="s">
        <v>158</v>
      </c>
      <c r="E1650" s="134" t="s">
        <v>1545</v>
      </c>
      <c r="F1650" s="135" t="s">
        <v>1546</v>
      </c>
      <c r="G1650" s="136" t="s">
        <v>213</v>
      </c>
      <c r="H1650" s="137">
        <v>6.0869999999999997</v>
      </c>
      <c r="I1650" s="138"/>
      <c r="J1650" s="139">
        <f>ROUND(I1650*H1650,2)</f>
        <v>0</v>
      </c>
      <c r="K1650" s="140"/>
      <c r="L1650" s="32"/>
      <c r="M1650" s="141" t="s">
        <v>1</v>
      </c>
      <c r="N1650" s="142" t="s">
        <v>38</v>
      </c>
      <c r="P1650" s="143">
        <f>O1650*H1650</f>
        <v>0</v>
      </c>
      <c r="Q1650" s="143">
        <v>0</v>
      </c>
      <c r="R1650" s="143">
        <f>Q1650*H1650</f>
        <v>0</v>
      </c>
      <c r="S1650" s="143">
        <v>0</v>
      </c>
      <c r="T1650" s="144">
        <f>S1650*H1650</f>
        <v>0</v>
      </c>
      <c r="AR1650" s="145" t="s">
        <v>242</v>
      </c>
      <c r="AT1650" s="145" t="s">
        <v>158</v>
      </c>
      <c r="AU1650" s="145" t="s">
        <v>82</v>
      </c>
      <c r="AY1650" s="17" t="s">
        <v>155</v>
      </c>
      <c r="BE1650" s="146">
        <f>IF(N1650="základní",J1650,0)</f>
        <v>0</v>
      </c>
      <c r="BF1650" s="146">
        <f>IF(N1650="snížená",J1650,0)</f>
        <v>0</v>
      </c>
      <c r="BG1650" s="146">
        <f>IF(N1650="zákl. přenesená",J1650,0)</f>
        <v>0</v>
      </c>
      <c r="BH1650" s="146">
        <f>IF(N1650="sníž. přenesená",J1650,0)</f>
        <v>0</v>
      </c>
      <c r="BI1650" s="146">
        <f>IF(N1650="nulová",J1650,0)</f>
        <v>0</v>
      </c>
      <c r="BJ1650" s="17" t="s">
        <v>80</v>
      </c>
      <c r="BK1650" s="146">
        <f>ROUND(I1650*H1650,2)</f>
        <v>0</v>
      </c>
      <c r="BL1650" s="17" t="s">
        <v>242</v>
      </c>
      <c r="BM1650" s="145" t="s">
        <v>1547</v>
      </c>
    </row>
    <row r="1651" spans="2:65" s="12" customFormat="1" ht="10.199999999999999">
      <c r="B1651" s="147"/>
      <c r="D1651" s="148" t="s">
        <v>162</v>
      </c>
      <c r="E1651" s="149" t="s">
        <v>1</v>
      </c>
      <c r="F1651" s="150" t="s">
        <v>1548</v>
      </c>
      <c r="H1651" s="149" t="s">
        <v>1</v>
      </c>
      <c r="I1651" s="151"/>
      <c r="L1651" s="147"/>
      <c r="M1651" s="152"/>
      <c r="T1651" s="153"/>
      <c r="AT1651" s="149" t="s">
        <v>162</v>
      </c>
      <c r="AU1651" s="149" t="s">
        <v>82</v>
      </c>
      <c r="AV1651" s="12" t="s">
        <v>80</v>
      </c>
      <c r="AW1651" s="12" t="s">
        <v>30</v>
      </c>
      <c r="AX1651" s="12" t="s">
        <v>73</v>
      </c>
      <c r="AY1651" s="149" t="s">
        <v>155</v>
      </c>
    </row>
    <row r="1652" spans="2:65" s="13" customFormat="1" ht="10.199999999999999">
      <c r="B1652" s="154"/>
      <c r="D1652" s="148" t="s">
        <v>162</v>
      </c>
      <c r="E1652" s="155" t="s">
        <v>1</v>
      </c>
      <c r="F1652" s="156" t="s">
        <v>1549</v>
      </c>
      <c r="H1652" s="157">
        <v>5.6970000000000001</v>
      </c>
      <c r="I1652" s="158"/>
      <c r="L1652" s="154"/>
      <c r="M1652" s="159"/>
      <c r="T1652" s="160"/>
      <c r="AT1652" s="155" t="s">
        <v>162</v>
      </c>
      <c r="AU1652" s="155" t="s">
        <v>82</v>
      </c>
      <c r="AV1652" s="13" t="s">
        <v>82</v>
      </c>
      <c r="AW1652" s="13" t="s">
        <v>30</v>
      </c>
      <c r="AX1652" s="13" t="s">
        <v>73</v>
      </c>
      <c r="AY1652" s="155" t="s">
        <v>155</v>
      </c>
    </row>
    <row r="1653" spans="2:65" s="12" customFormat="1" ht="10.199999999999999">
      <c r="B1653" s="147"/>
      <c r="D1653" s="148" t="s">
        <v>162</v>
      </c>
      <c r="E1653" s="149" t="s">
        <v>1</v>
      </c>
      <c r="F1653" s="150" t="s">
        <v>1550</v>
      </c>
      <c r="H1653" s="149" t="s">
        <v>1</v>
      </c>
      <c r="I1653" s="151"/>
      <c r="L1653" s="147"/>
      <c r="M1653" s="152"/>
      <c r="T1653" s="153"/>
      <c r="AT1653" s="149" t="s">
        <v>162</v>
      </c>
      <c r="AU1653" s="149" t="s">
        <v>82</v>
      </c>
      <c r="AV1653" s="12" t="s">
        <v>80</v>
      </c>
      <c r="AW1653" s="12" t="s">
        <v>30</v>
      </c>
      <c r="AX1653" s="12" t="s">
        <v>73</v>
      </c>
      <c r="AY1653" s="149" t="s">
        <v>155</v>
      </c>
    </row>
    <row r="1654" spans="2:65" s="13" customFormat="1" ht="10.199999999999999">
      <c r="B1654" s="154"/>
      <c r="D1654" s="148" t="s">
        <v>162</v>
      </c>
      <c r="E1654" s="155" t="s">
        <v>1</v>
      </c>
      <c r="F1654" s="156" t="s">
        <v>1551</v>
      </c>
      <c r="H1654" s="157">
        <v>0.39</v>
      </c>
      <c r="I1654" s="158"/>
      <c r="L1654" s="154"/>
      <c r="M1654" s="159"/>
      <c r="T1654" s="160"/>
      <c r="AT1654" s="155" t="s">
        <v>162</v>
      </c>
      <c r="AU1654" s="155" t="s">
        <v>82</v>
      </c>
      <c r="AV1654" s="13" t="s">
        <v>82</v>
      </c>
      <c r="AW1654" s="13" t="s">
        <v>30</v>
      </c>
      <c r="AX1654" s="13" t="s">
        <v>73</v>
      </c>
      <c r="AY1654" s="155" t="s">
        <v>155</v>
      </c>
    </row>
    <row r="1655" spans="2:65" s="14" customFormat="1" ht="10.199999999999999">
      <c r="B1655" s="161"/>
      <c r="D1655" s="148" t="s">
        <v>162</v>
      </c>
      <c r="E1655" s="162" t="s">
        <v>1</v>
      </c>
      <c r="F1655" s="163" t="s">
        <v>165</v>
      </c>
      <c r="H1655" s="164">
        <v>6.0869999999999997</v>
      </c>
      <c r="I1655" s="165"/>
      <c r="L1655" s="161"/>
      <c r="M1655" s="166"/>
      <c r="T1655" s="167"/>
      <c r="AT1655" s="162" t="s">
        <v>162</v>
      </c>
      <c r="AU1655" s="162" t="s">
        <v>82</v>
      </c>
      <c r="AV1655" s="14" t="s">
        <v>90</v>
      </c>
      <c r="AW1655" s="14" t="s">
        <v>30</v>
      </c>
      <c r="AX1655" s="14" t="s">
        <v>80</v>
      </c>
      <c r="AY1655" s="162" t="s">
        <v>155</v>
      </c>
    </row>
    <row r="1656" spans="2:65" s="1" customFormat="1" ht="33" customHeight="1">
      <c r="B1656" s="32"/>
      <c r="C1656" s="133" t="s">
        <v>1552</v>
      </c>
      <c r="D1656" s="133" t="s">
        <v>158</v>
      </c>
      <c r="E1656" s="134" t="s">
        <v>1553</v>
      </c>
      <c r="F1656" s="135" t="s">
        <v>1554</v>
      </c>
      <c r="G1656" s="136" t="s">
        <v>213</v>
      </c>
      <c r="H1656" s="137">
        <v>12.134</v>
      </c>
      <c r="I1656" s="138"/>
      <c r="J1656" s="139">
        <f>ROUND(I1656*H1656,2)</f>
        <v>0</v>
      </c>
      <c r="K1656" s="140"/>
      <c r="L1656" s="32"/>
      <c r="M1656" s="141" t="s">
        <v>1</v>
      </c>
      <c r="N1656" s="142" t="s">
        <v>38</v>
      </c>
      <c r="P1656" s="143">
        <f>O1656*H1656</f>
        <v>0</v>
      </c>
      <c r="Q1656" s="143">
        <v>0</v>
      </c>
      <c r="R1656" s="143">
        <f>Q1656*H1656</f>
        <v>0</v>
      </c>
      <c r="S1656" s="143">
        <v>0</v>
      </c>
      <c r="T1656" s="144">
        <f>S1656*H1656</f>
        <v>0</v>
      </c>
      <c r="AR1656" s="145" t="s">
        <v>242</v>
      </c>
      <c r="AT1656" s="145" t="s">
        <v>158</v>
      </c>
      <c r="AU1656" s="145" t="s">
        <v>82</v>
      </c>
      <c r="AY1656" s="17" t="s">
        <v>155</v>
      </c>
      <c r="BE1656" s="146">
        <f>IF(N1656="základní",J1656,0)</f>
        <v>0</v>
      </c>
      <c r="BF1656" s="146">
        <f>IF(N1656="snížená",J1656,0)</f>
        <v>0</v>
      </c>
      <c r="BG1656" s="146">
        <f>IF(N1656="zákl. přenesená",J1656,0)</f>
        <v>0</v>
      </c>
      <c r="BH1656" s="146">
        <f>IF(N1656="sníž. přenesená",J1656,0)</f>
        <v>0</v>
      </c>
      <c r="BI1656" s="146">
        <f>IF(N1656="nulová",J1656,0)</f>
        <v>0</v>
      </c>
      <c r="BJ1656" s="17" t="s">
        <v>80</v>
      </c>
      <c r="BK1656" s="146">
        <f>ROUND(I1656*H1656,2)</f>
        <v>0</v>
      </c>
      <c r="BL1656" s="17" t="s">
        <v>242</v>
      </c>
      <c r="BM1656" s="145" t="s">
        <v>1555</v>
      </c>
    </row>
    <row r="1657" spans="2:65" s="12" customFormat="1" ht="10.199999999999999">
      <c r="B1657" s="147"/>
      <c r="D1657" s="148" t="s">
        <v>162</v>
      </c>
      <c r="E1657" s="149" t="s">
        <v>1</v>
      </c>
      <c r="F1657" s="150" t="s">
        <v>1556</v>
      </c>
      <c r="H1657" s="149" t="s">
        <v>1</v>
      </c>
      <c r="I1657" s="151"/>
      <c r="L1657" s="147"/>
      <c r="M1657" s="152"/>
      <c r="T1657" s="153"/>
      <c r="AT1657" s="149" t="s">
        <v>162</v>
      </c>
      <c r="AU1657" s="149" t="s">
        <v>82</v>
      </c>
      <c r="AV1657" s="12" t="s">
        <v>80</v>
      </c>
      <c r="AW1657" s="12" t="s">
        <v>30</v>
      </c>
      <c r="AX1657" s="12" t="s">
        <v>73</v>
      </c>
      <c r="AY1657" s="149" t="s">
        <v>155</v>
      </c>
    </row>
    <row r="1658" spans="2:65" s="13" customFormat="1" ht="10.199999999999999">
      <c r="B1658" s="154"/>
      <c r="D1658" s="148" t="s">
        <v>162</v>
      </c>
      <c r="E1658" s="155" t="s">
        <v>1</v>
      </c>
      <c r="F1658" s="156" t="s">
        <v>1557</v>
      </c>
      <c r="H1658" s="157">
        <v>11.894</v>
      </c>
      <c r="I1658" s="158"/>
      <c r="L1658" s="154"/>
      <c r="M1658" s="159"/>
      <c r="T1658" s="160"/>
      <c r="AT1658" s="155" t="s">
        <v>162</v>
      </c>
      <c r="AU1658" s="155" t="s">
        <v>82</v>
      </c>
      <c r="AV1658" s="13" t="s">
        <v>82</v>
      </c>
      <c r="AW1658" s="13" t="s">
        <v>30</v>
      </c>
      <c r="AX1658" s="13" t="s">
        <v>73</v>
      </c>
      <c r="AY1658" s="155" t="s">
        <v>155</v>
      </c>
    </row>
    <row r="1659" spans="2:65" s="12" customFormat="1" ht="20.399999999999999">
      <c r="B1659" s="147"/>
      <c r="D1659" s="148" t="s">
        <v>162</v>
      </c>
      <c r="E1659" s="149" t="s">
        <v>1</v>
      </c>
      <c r="F1659" s="150" t="s">
        <v>1558</v>
      </c>
      <c r="H1659" s="149" t="s">
        <v>1</v>
      </c>
      <c r="I1659" s="151"/>
      <c r="L1659" s="147"/>
      <c r="M1659" s="152"/>
      <c r="T1659" s="153"/>
      <c r="AT1659" s="149" t="s">
        <v>162</v>
      </c>
      <c r="AU1659" s="149" t="s">
        <v>82</v>
      </c>
      <c r="AV1659" s="12" t="s">
        <v>80</v>
      </c>
      <c r="AW1659" s="12" t="s">
        <v>30</v>
      </c>
      <c r="AX1659" s="12" t="s">
        <v>73</v>
      </c>
      <c r="AY1659" s="149" t="s">
        <v>155</v>
      </c>
    </row>
    <row r="1660" spans="2:65" s="13" customFormat="1" ht="10.199999999999999">
      <c r="B1660" s="154"/>
      <c r="D1660" s="148" t="s">
        <v>162</v>
      </c>
      <c r="E1660" s="155" t="s">
        <v>1</v>
      </c>
      <c r="F1660" s="156" t="s">
        <v>1559</v>
      </c>
      <c r="H1660" s="157">
        <v>0.24</v>
      </c>
      <c r="I1660" s="158"/>
      <c r="L1660" s="154"/>
      <c r="M1660" s="159"/>
      <c r="T1660" s="160"/>
      <c r="AT1660" s="155" t="s">
        <v>162</v>
      </c>
      <c r="AU1660" s="155" t="s">
        <v>82</v>
      </c>
      <c r="AV1660" s="13" t="s">
        <v>82</v>
      </c>
      <c r="AW1660" s="13" t="s">
        <v>30</v>
      </c>
      <c r="AX1660" s="13" t="s">
        <v>73</v>
      </c>
      <c r="AY1660" s="155" t="s">
        <v>155</v>
      </c>
    </row>
    <row r="1661" spans="2:65" s="14" customFormat="1" ht="10.199999999999999">
      <c r="B1661" s="161"/>
      <c r="D1661" s="148" t="s">
        <v>162</v>
      </c>
      <c r="E1661" s="162" t="s">
        <v>1</v>
      </c>
      <c r="F1661" s="163" t="s">
        <v>165</v>
      </c>
      <c r="H1661" s="164">
        <v>12.134</v>
      </c>
      <c r="I1661" s="165"/>
      <c r="L1661" s="161"/>
      <c r="M1661" s="166"/>
      <c r="T1661" s="167"/>
      <c r="AT1661" s="162" t="s">
        <v>162</v>
      </c>
      <c r="AU1661" s="162" t="s">
        <v>82</v>
      </c>
      <c r="AV1661" s="14" t="s">
        <v>90</v>
      </c>
      <c r="AW1661" s="14" t="s">
        <v>30</v>
      </c>
      <c r="AX1661" s="14" t="s">
        <v>80</v>
      </c>
      <c r="AY1661" s="162" t="s">
        <v>155</v>
      </c>
    </row>
    <row r="1662" spans="2:65" s="1" customFormat="1" ht="16.5" customHeight="1">
      <c r="B1662" s="32"/>
      <c r="C1662" s="175" t="s">
        <v>1021</v>
      </c>
      <c r="D1662" s="175" t="s">
        <v>260</v>
      </c>
      <c r="E1662" s="176" t="s">
        <v>1560</v>
      </c>
      <c r="F1662" s="177" t="s">
        <v>1561</v>
      </c>
      <c r="G1662" s="178" t="s">
        <v>335</v>
      </c>
      <c r="H1662" s="179">
        <v>6.0000000000000001E-3</v>
      </c>
      <c r="I1662" s="180"/>
      <c r="J1662" s="181">
        <f>ROUND(I1662*H1662,2)</f>
        <v>0</v>
      </c>
      <c r="K1662" s="182"/>
      <c r="L1662" s="183"/>
      <c r="M1662" s="184" t="s">
        <v>1</v>
      </c>
      <c r="N1662" s="185" t="s">
        <v>38</v>
      </c>
      <c r="P1662" s="143">
        <f>O1662*H1662</f>
        <v>0</v>
      </c>
      <c r="Q1662" s="143">
        <v>0</v>
      </c>
      <c r="R1662" s="143">
        <f>Q1662*H1662</f>
        <v>0</v>
      </c>
      <c r="S1662" s="143">
        <v>0</v>
      </c>
      <c r="T1662" s="144">
        <f>S1662*H1662</f>
        <v>0</v>
      </c>
      <c r="AR1662" s="145" t="s">
        <v>336</v>
      </c>
      <c r="AT1662" s="145" t="s">
        <v>260</v>
      </c>
      <c r="AU1662" s="145" t="s">
        <v>82</v>
      </c>
      <c r="AY1662" s="17" t="s">
        <v>155</v>
      </c>
      <c r="BE1662" s="146">
        <f>IF(N1662="základní",J1662,0)</f>
        <v>0</v>
      </c>
      <c r="BF1662" s="146">
        <f>IF(N1662="snížená",J1662,0)</f>
        <v>0</v>
      </c>
      <c r="BG1662" s="146">
        <f>IF(N1662="zákl. přenesená",J1662,0)</f>
        <v>0</v>
      </c>
      <c r="BH1662" s="146">
        <f>IF(N1662="sníž. přenesená",J1662,0)</f>
        <v>0</v>
      </c>
      <c r="BI1662" s="146">
        <f>IF(N1662="nulová",J1662,0)</f>
        <v>0</v>
      </c>
      <c r="BJ1662" s="17" t="s">
        <v>80</v>
      </c>
      <c r="BK1662" s="146">
        <f>ROUND(I1662*H1662,2)</f>
        <v>0</v>
      </c>
      <c r="BL1662" s="17" t="s">
        <v>242</v>
      </c>
      <c r="BM1662" s="145" t="s">
        <v>1562</v>
      </c>
    </row>
    <row r="1663" spans="2:65" s="13" customFormat="1" ht="10.199999999999999">
      <c r="B1663" s="154"/>
      <c r="D1663" s="148" t="s">
        <v>162</v>
      </c>
      <c r="E1663" s="155" t="s">
        <v>1</v>
      </c>
      <c r="F1663" s="156" t="s">
        <v>1563</v>
      </c>
      <c r="H1663" s="157">
        <v>2E-3</v>
      </c>
      <c r="I1663" s="158"/>
      <c r="L1663" s="154"/>
      <c r="M1663" s="159"/>
      <c r="T1663" s="160"/>
      <c r="AT1663" s="155" t="s">
        <v>162</v>
      </c>
      <c r="AU1663" s="155" t="s">
        <v>82</v>
      </c>
      <c r="AV1663" s="13" t="s">
        <v>82</v>
      </c>
      <c r="AW1663" s="13" t="s">
        <v>30</v>
      </c>
      <c r="AX1663" s="13" t="s">
        <v>73</v>
      </c>
      <c r="AY1663" s="155" t="s">
        <v>155</v>
      </c>
    </row>
    <row r="1664" spans="2:65" s="13" customFormat="1" ht="10.199999999999999">
      <c r="B1664" s="154"/>
      <c r="D1664" s="148" t="s">
        <v>162</v>
      </c>
      <c r="E1664" s="155" t="s">
        <v>1</v>
      </c>
      <c r="F1664" s="156" t="s">
        <v>1564</v>
      </c>
      <c r="H1664" s="157">
        <v>4.0000000000000001E-3</v>
      </c>
      <c r="I1664" s="158"/>
      <c r="L1664" s="154"/>
      <c r="M1664" s="159"/>
      <c r="T1664" s="160"/>
      <c r="AT1664" s="155" t="s">
        <v>162</v>
      </c>
      <c r="AU1664" s="155" t="s">
        <v>82</v>
      </c>
      <c r="AV1664" s="13" t="s">
        <v>82</v>
      </c>
      <c r="AW1664" s="13" t="s">
        <v>30</v>
      </c>
      <c r="AX1664" s="13" t="s">
        <v>73</v>
      </c>
      <c r="AY1664" s="155" t="s">
        <v>155</v>
      </c>
    </row>
    <row r="1665" spans="2:65" s="14" customFormat="1" ht="10.199999999999999">
      <c r="B1665" s="161"/>
      <c r="D1665" s="148" t="s">
        <v>162</v>
      </c>
      <c r="E1665" s="162" t="s">
        <v>1</v>
      </c>
      <c r="F1665" s="163" t="s">
        <v>165</v>
      </c>
      <c r="H1665" s="164">
        <v>6.0000000000000001E-3</v>
      </c>
      <c r="I1665" s="165"/>
      <c r="L1665" s="161"/>
      <c r="M1665" s="166"/>
      <c r="T1665" s="167"/>
      <c r="AT1665" s="162" t="s">
        <v>162</v>
      </c>
      <c r="AU1665" s="162" t="s">
        <v>82</v>
      </c>
      <c r="AV1665" s="14" t="s">
        <v>90</v>
      </c>
      <c r="AW1665" s="14" t="s">
        <v>30</v>
      </c>
      <c r="AX1665" s="14" t="s">
        <v>80</v>
      </c>
      <c r="AY1665" s="162" t="s">
        <v>155</v>
      </c>
    </row>
    <row r="1666" spans="2:65" s="1" customFormat="1" ht="24.15" customHeight="1">
      <c r="B1666" s="32"/>
      <c r="C1666" s="133" t="s">
        <v>1565</v>
      </c>
      <c r="D1666" s="133" t="s">
        <v>158</v>
      </c>
      <c r="E1666" s="134" t="s">
        <v>1566</v>
      </c>
      <c r="F1666" s="135" t="s">
        <v>1567</v>
      </c>
      <c r="G1666" s="136" t="s">
        <v>213</v>
      </c>
      <c r="H1666" s="137">
        <v>6.0869999999999997</v>
      </c>
      <c r="I1666" s="138"/>
      <c r="J1666" s="139">
        <f>ROUND(I1666*H1666,2)</f>
        <v>0</v>
      </c>
      <c r="K1666" s="140"/>
      <c r="L1666" s="32"/>
      <c r="M1666" s="141" t="s">
        <v>1</v>
      </c>
      <c r="N1666" s="142" t="s">
        <v>38</v>
      </c>
      <c r="P1666" s="143">
        <f>O1666*H1666</f>
        <v>0</v>
      </c>
      <c r="Q1666" s="143">
        <v>0</v>
      </c>
      <c r="R1666" s="143">
        <f>Q1666*H1666</f>
        <v>0</v>
      </c>
      <c r="S1666" s="143">
        <v>0</v>
      </c>
      <c r="T1666" s="144">
        <f>S1666*H1666</f>
        <v>0</v>
      </c>
      <c r="AR1666" s="145" t="s">
        <v>242</v>
      </c>
      <c r="AT1666" s="145" t="s">
        <v>158</v>
      </c>
      <c r="AU1666" s="145" t="s">
        <v>82</v>
      </c>
      <c r="AY1666" s="17" t="s">
        <v>155</v>
      </c>
      <c r="BE1666" s="146">
        <f>IF(N1666="základní",J1666,0)</f>
        <v>0</v>
      </c>
      <c r="BF1666" s="146">
        <f>IF(N1666="snížená",J1666,0)</f>
        <v>0</v>
      </c>
      <c r="BG1666" s="146">
        <f>IF(N1666="zákl. přenesená",J1666,0)</f>
        <v>0</v>
      </c>
      <c r="BH1666" s="146">
        <f>IF(N1666="sníž. přenesená",J1666,0)</f>
        <v>0</v>
      </c>
      <c r="BI1666" s="146">
        <f>IF(N1666="nulová",J1666,0)</f>
        <v>0</v>
      </c>
      <c r="BJ1666" s="17" t="s">
        <v>80</v>
      </c>
      <c r="BK1666" s="146">
        <f>ROUND(I1666*H1666,2)</f>
        <v>0</v>
      </c>
      <c r="BL1666" s="17" t="s">
        <v>242</v>
      </c>
      <c r="BM1666" s="145" t="s">
        <v>1568</v>
      </c>
    </row>
    <row r="1667" spans="2:65" s="1" customFormat="1" ht="24.15" customHeight="1">
      <c r="B1667" s="32"/>
      <c r="C1667" s="133" t="s">
        <v>1029</v>
      </c>
      <c r="D1667" s="133" t="s">
        <v>158</v>
      </c>
      <c r="E1667" s="134" t="s">
        <v>1569</v>
      </c>
      <c r="F1667" s="135" t="s">
        <v>1570</v>
      </c>
      <c r="G1667" s="136" t="s">
        <v>213</v>
      </c>
      <c r="H1667" s="137">
        <v>12.134</v>
      </c>
      <c r="I1667" s="138"/>
      <c r="J1667" s="139">
        <f>ROUND(I1667*H1667,2)</f>
        <v>0</v>
      </c>
      <c r="K1667" s="140"/>
      <c r="L1667" s="32"/>
      <c r="M1667" s="141" t="s">
        <v>1</v>
      </c>
      <c r="N1667" s="142" t="s">
        <v>38</v>
      </c>
      <c r="P1667" s="143">
        <f>O1667*H1667</f>
        <v>0</v>
      </c>
      <c r="Q1667" s="143">
        <v>0</v>
      </c>
      <c r="R1667" s="143">
        <f>Q1667*H1667</f>
        <v>0</v>
      </c>
      <c r="S1667" s="143">
        <v>0</v>
      </c>
      <c r="T1667" s="144">
        <f>S1667*H1667</f>
        <v>0</v>
      </c>
      <c r="AR1667" s="145" t="s">
        <v>242</v>
      </c>
      <c r="AT1667" s="145" t="s">
        <v>158</v>
      </c>
      <c r="AU1667" s="145" t="s">
        <v>82</v>
      </c>
      <c r="AY1667" s="17" t="s">
        <v>155</v>
      </c>
      <c r="BE1667" s="146">
        <f>IF(N1667="základní",J1667,0)</f>
        <v>0</v>
      </c>
      <c r="BF1667" s="146">
        <f>IF(N1667="snížená",J1667,0)</f>
        <v>0</v>
      </c>
      <c r="BG1667" s="146">
        <f>IF(N1667="zákl. přenesená",J1667,0)</f>
        <v>0</v>
      </c>
      <c r="BH1667" s="146">
        <f>IF(N1667="sníž. přenesená",J1667,0)</f>
        <v>0</v>
      </c>
      <c r="BI1667" s="146">
        <f>IF(N1667="nulová",J1667,0)</f>
        <v>0</v>
      </c>
      <c r="BJ1667" s="17" t="s">
        <v>80</v>
      </c>
      <c r="BK1667" s="146">
        <f>ROUND(I1667*H1667,2)</f>
        <v>0</v>
      </c>
      <c r="BL1667" s="17" t="s">
        <v>242</v>
      </c>
      <c r="BM1667" s="145" t="s">
        <v>1571</v>
      </c>
    </row>
    <row r="1668" spans="2:65" s="1" customFormat="1" ht="37.799999999999997" customHeight="1">
      <c r="B1668" s="32"/>
      <c r="C1668" s="175" t="s">
        <v>1572</v>
      </c>
      <c r="D1668" s="175" t="s">
        <v>260</v>
      </c>
      <c r="E1668" s="176" t="s">
        <v>1573</v>
      </c>
      <c r="F1668" s="177" t="s">
        <v>1574</v>
      </c>
      <c r="G1668" s="178" t="s">
        <v>213</v>
      </c>
      <c r="H1668" s="179">
        <v>21.574000000000002</v>
      </c>
      <c r="I1668" s="180"/>
      <c r="J1668" s="181">
        <f>ROUND(I1668*H1668,2)</f>
        <v>0</v>
      </c>
      <c r="K1668" s="182"/>
      <c r="L1668" s="183"/>
      <c r="M1668" s="184" t="s">
        <v>1</v>
      </c>
      <c r="N1668" s="185" t="s">
        <v>38</v>
      </c>
      <c r="P1668" s="143">
        <f>O1668*H1668</f>
        <v>0</v>
      </c>
      <c r="Q1668" s="143">
        <v>0</v>
      </c>
      <c r="R1668" s="143">
        <f>Q1668*H1668</f>
        <v>0</v>
      </c>
      <c r="S1668" s="143">
        <v>0</v>
      </c>
      <c r="T1668" s="144">
        <f>S1668*H1668</f>
        <v>0</v>
      </c>
      <c r="AR1668" s="145" t="s">
        <v>336</v>
      </c>
      <c r="AT1668" s="145" t="s">
        <v>260</v>
      </c>
      <c r="AU1668" s="145" t="s">
        <v>82</v>
      </c>
      <c r="AY1668" s="17" t="s">
        <v>155</v>
      </c>
      <c r="BE1668" s="146">
        <f>IF(N1668="základní",J1668,0)</f>
        <v>0</v>
      </c>
      <c r="BF1668" s="146">
        <f>IF(N1668="snížená",J1668,0)</f>
        <v>0</v>
      </c>
      <c r="BG1668" s="146">
        <f>IF(N1668="zákl. přenesená",J1668,0)</f>
        <v>0</v>
      </c>
      <c r="BH1668" s="146">
        <f>IF(N1668="sníž. přenesená",J1668,0)</f>
        <v>0</v>
      </c>
      <c r="BI1668" s="146">
        <f>IF(N1668="nulová",J1668,0)</f>
        <v>0</v>
      </c>
      <c r="BJ1668" s="17" t="s">
        <v>80</v>
      </c>
      <c r="BK1668" s="146">
        <f>ROUND(I1668*H1668,2)</f>
        <v>0</v>
      </c>
      <c r="BL1668" s="17" t="s">
        <v>242</v>
      </c>
      <c r="BM1668" s="145" t="s">
        <v>1575</v>
      </c>
    </row>
    <row r="1669" spans="2:65" s="13" customFormat="1" ht="10.199999999999999">
      <c r="B1669" s="154"/>
      <c r="D1669" s="148" t="s">
        <v>162</v>
      </c>
      <c r="E1669" s="155" t="s">
        <v>1</v>
      </c>
      <c r="F1669" s="156" t="s">
        <v>1576</v>
      </c>
      <c r="H1669" s="157">
        <v>7.4320000000000004</v>
      </c>
      <c r="I1669" s="158"/>
      <c r="L1669" s="154"/>
      <c r="M1669" s="159"/>
      <c r="T1669" s="160"/>
      <c r="AT1669" s="155" t="s">
        <v>162</v>
      </c>
      <c r="AU1669" s="155" t="s">
        <v>82</v>
      </c>
      <c r="AV1669" s="13" t="s">
        <v>82</v>
      </c>
      <c r="AW1669" s="13" t="s">
        <v>30</v>
      </c>
      <c r="AX1669" s="13" t="s">
        <v>73</v>
      </c>
      <c r="AY1669" s="155" t="s">
        <v>155</v>
      </c>
    </row>
    <row r="1670" spans="2:65" s="13" customFormat="1" ht="10.199999999999999">
      <c r="B1670" s="154"/>
      <c r="D1670" s="148" t="s">
        <v>162</v>
      </c>
      <c r="E1670" s="155" t="s">
        <v>1</v>
      </c>
      <c r="F1670" s="156" t="s">
        <v>1577</v>
      </c>
      <c r="H1670" s="157">
        <v>14.141999999999999</v>
      </c>
      <c r="I1670" s="158"/>
      <c r="L1670" s="154"/>
      <c r="M1670" s="159"/>
      <c r="T1670" s="160"/>
      <c r="AT1670" s="155" t="s">
        <v>162</v>
      </c>
      <c r="AU1670" s="155" t="s">
        <v>82</v>
      </c>
      <c r="AV1670" s="13" t="s">
        <v>82</v>
      </c>
      <c r="AW1670" s="13" t="s">
        <v>30</v>
      </c>
      <c r="AX1670" s="13" t="s">
        <v>73</v>
      </c>
      <c r="AY1670" s="155" t="s">
        <v>155</v>
      </c>
    </row>
    <row r="1671" spans="2:65" s="14" customFormat="1" ht="10.199999999999999">
      <c r="B1671" s="161"/>
      <c r="D1671" s="148" t="s">
        <v>162</v>
      </c>
      <c r="E1671" s="162" t="s">
        <v>1</v>
      </c>
      <c r="F1671" s="163" t="s">
        <v>165</v>
      </c>
      <c r="H1671" s="164">
        <v>21.573999999999998</v>
      </c>
      <c r="I1671" s="165"/>
      <c r="L1671" s="161"/>
      <c r="M1671" s="166"/>
      <c r="T1671" s="167"/>
      <c r="AT1671" s="162" t="s">
        <v>162</v>
      </c>
      <c r="AU1671" s="162" t="s">
        <v>82</v>
      </c>
      <c r="AV1671" s="14" t="s">
        <v>90</v>
      </c>
      <c r="AW1671" s="14" t="s">
        <v>30</v>
      </c>
      <c r="AX1671" s="14" t="s">
        <v>80</v>
      </c>
      <c r="AY1671" s="162" t="s">
        <v>155</v>
      </c>
    </row>
    <row r="1672" spans="2:65" s="1" customFormat="1" ht="49.05" customHeight="1">
      <c r="B1672" s="32"/>
      <c r="C1672" s="133" t="s">
        <v>1032</v>
      </c>
      <c r="D1672" s="133" t="s">
        <v>158</v>
      </c>
      <c r="E1672" s="134" t="s">
        <v>1578</v>
      </c>
      <c r="F1672" s="135" t="s">
        <v>1579</v>
      </c>
      <c r="G1672" s="136" t="s">
        <v>335</v>
      </c>
      <c r="H1672" s="137">
        <v>0.13</v>
      </c>
      <c r="I1672" s="138"/>
      <c r="J1672" s="139">
        <f>ROUND(I1672*H1672,2)</f>
        <v>0</v>
      </c>
      <c r="K1672" s="140"/>
      <c r="L1672" s="32"/>
      <c r="M1672" s="141" t="s">
        <v>1</v>
      </c>
      <c r="N1672" s="142" t="s">
        <v>38</v>
      </c>
      <c r="P1672" s="143">
        <f>O1672*H1672</f>
        <v>0</v>
      </c>
      <c r="Q1672" s="143">
        <v>0</v>
      </c>
      <c r="R1672" s="143">
        <f>Q1672*H1672</f>
        <v>0</v>
      </c>
      <c r="S1672" s="143">
        <v>0</v>
      </c>
      <c r="T1672" s="144">
        <f>S1672*H1672</f>
        <v>0</v>
      </c>
      <c r="AR1672" s="145" t="s">
        <v>242</v>
      </c>
      <c r="AT1672" s="145" t="s">
        <v>158</v>
      </c>
      <c r="AU1672" s="145" t="s">
        <v>82</v>
      </c>
      <c r="AY1672" s="17" t="s">
        <v>155</v>
      </c>
      <c r="BE1672" s="146">
        <f>IF(N1672="základní",J1672,0)</f>
        <v>0</v>
      </c>
      <c r="BF1672" s="146">
        <f>IF(N1672="snížená",J1672,0)</f>
        <v>0</v>
      </c>
      <c r="BG1672" s="146">
        <f>IF(N1672="zákl. přenesená",J1672,0)</f>
        <v>0</v>
      </c>
      <c r="BH1672" s="146">
        <f>IF(N1672="sníž. přenesená",J1672,0)</f>
        <v>0</v>
      </c>
      <c r="BI1672" s="146">
        <f>IF(N1672="nulová",J1672,0)</f>
        <v>0</v>
      </c>
      <c r="BJ1672" s="17" t="s">
        <v>80</v>
      </c>
      <c r="BK1672" s="146">
        <f>ROUND(I1672*H1672,2)</f>
        <v>0</v>
      </c>
      <c r="BL1672" s="17" t="s">
        <v>242</v>
      </c>
      <c r="BM1672" s="145" t="s">
        <v>1580</v>
      </c>
    </row>
    <row r="1673" spans="2:65" s="11" customFormat="1" ht="22.8" customHeight="1">
      <c r="B1673" s="121"/>
      <c r="D1673" s="122" t="s">
        <v>72</v>
      </c>
      <c r="E1673" s="131" t="s">
        <v>1581</v>
      </c>
      <c r="F1673" s="131" t="s">
        <v>1582</v>
      </c>
      <c r="I1673" s="124"/>
      <c r="J1673" s="132">
        <f>BK1673</f>
        <v>0</v>
      </c>
      <c r="L1673" s="121"/>
      <c r="M1673" s="126"/>
      <c r="P1673" s="127">
        <f>SUM(P1674:P1698)</f>
        <v>0</v>
      </c>
      <c r="R1673" s="127">
        <f>SUM(R1674:R1698)</f>
        <v>6.9362499999999994E-2</v>
      </c>
      <c r="T1673" s="128">
        <f>SUM(T1674:T1698)</f>
        <v>0</v>
      </c>
      <c r="AR1673" s="122" t="s">
        <v>82</v>
      </c>
      <c r="AT1673" s="129" t="s">
        <v>72</v>
      </c>
      <c r="AU1673" s="129" t="s">
        <v>80</v>
      </c>
      <c r="AY1673" s="122" t="s">
        <v>155</v>
      </c>
      <c r="BK1673" s="130">
        <f>SUM(BK1674:BK1698)</f>
        <v>0</v>
      </c>
    </row>
    <row r="1674" spans="2:65" s="1" customFormat="1" ht="24.15" customHeight="1">
      <c r="B1674" s="32"/>
      <c r="C1674" s="133" t="s">
        <v>1583</v>
      </c>
      <c r="D1674" s="133" t="s">
        <v>158</v>
      </c>
      <c r="E1674" s="134" t="s">
        <v>1584</v>
      </c>
      <c r="F1674" s="135" t="s">
        <v>1585</v>
      </c>
      <c r="G1674" s="136" t="s">
        <v>221</v>
      </c>
      <c r="H1674" s="137">
        <v>1</v>
      </c>
      <c r="I1674" s="138"/>
      <c r="J1674" s="139">
        <f>ROUND(I1674*H1674,2)</f>
        <v>0</v>
      </c>
      <c r="K1674" s="140"/>
      <c r="L1674" s="32"/>
      <c r="M1674" s="141" t="s">
        <v>1</v>
      </c>
      <c r="N1674" s="142" t="s">
        <v>38</v>
      </c>
      <c r="P1674" s="143">
        <f>O1674*H1674</f>
        <v>0</v>
      </c>
      <c r="Q1674" s="143">
        <v>0</v>
      </c>
      <c r="R1674" s="143">
        <f>Q1674*H1674</f>
        <v>0</v>
      </c>
      <c r="S1674" s="143">
        <v>0</v>
      </c>
      <c r="T1674" s="144">
        <f>S1674*H1674</f>
        <v>0</v>
      </c>
      <c r="AR1674" s="145" t="s">
        <v>242</v>
      </c>
      <c r="AT1674" s="145" t="s">
        <v>158</v>
      </c>
      <c r="AU1674" s="145" t="s">
        <v>82</v>
      </c>
      <c r="AY1674" s="17" t="s">
        <v>155</v>
      </c>
      <c r="BE1674" s="146">
        <f>IF(N1674="základní",J1674,0)</f>
        <v>0</v>
      </c>
      <c r="BF1674" s="146">
        <f>IF(N1674="snížená",J1674,0)</f>
        <v>0</v>
      </c>
      <c r="BG1674" s="146">
        <f>IF(N1674="zákl. přenesená",J1674,0)</f>
        <v>0</v>
      </c>
      <c r="BH1674" s="146">
        <f>IF(N1674="sníž. přenesená",J1674,0)</f>
        <v>0</v>
      </c>
      <c r="BI1674" s="146">
        <f>IF(N1674="nulová",J1674,0)</f>
        <v>0</v>
      </c>
      <c r="BJ1674" s="17" t="s">
        <v>80</v>
      </c>
      <c r="BK1674" s="146">
        <f>ROUND(I1674*H1674,2)</f>
        <v>0</v>
      </c>
      <c r="BL1674" s="17" t="s">
        <v>242</v>
      </c>
      <c r="BM1674" s="145" t="s">
        <v>1586</v>
      </c>
    </row>
    <row r="1675" spans="2:65" s="1" customFormat="1" ht="24.15" customHeight="1">
      <c r="B1675" s="32"/>
      <c r="C1675" s="133" t="s">
        <v>1038</v>
      </c>
      <c r="D1675" s="133" t="s">
        <v>158</v>
      </c>
      <c r="E1675" s="134" t="s">
        <v>1587</v>
      </c>
      <c r="F1675" s="135" t="s">
        <v>1588</v>
      </c>
      <c r="G1675" s="136" t="s">
        <v>213</v>
      </c>
      <c r="H1675" s="137">
        <v>9.5299999999999994</v>
      </c>
      <c r="I1675" s="138"/>
      <c r="J1675" s="139">
        <f>ROUND(I1675*H1675,2)</f>
        <v>0</v>
      </c>
      <c r="K1675" s="140"/>
      <c r="L1675" s="32"/>
      <c r="M1675" s="141" t="s">
        <v>1</v>
      </c>
      <c r="N1675" s="142" t="s">
        <v>38</v>
      </c>
      <c r="P1675" s="143">
        <f>O1675*H1675</f>
        <v>0</v>
      </c>
      <c r="Q1675" s="143">
        <v>0</v>
      </c>
      <c r="R1675" s="143">
        <f>Q1675*H1675</f>
        <v>0</v>
      </c>
      <c r="S1675" s="143">
        <v>0</v>
      </c>
      <c r="T1675" s="144">
        <f>S1675*H1675</f>
        <v>0</v>
      </c>
      <c r="AR1675" s="145" t="s">
        <v>242</v>
      </c>
      <c r="AT1675" s="145" t="s">
        <v>158</v>
      </c>
      <c r="AU1675" s="145" t="s">
        <v>82</v>
      </c>
      <c r="AY1675" s="17" t="s">
        <v>155</v>
      </c>
      <c r="BE1675" s="146">
        <f>IF(N1675="základní",J1675,0)</f>
        <v>0</v>
      </c>
      <c r="BF1675" s="146">
        <f>IF(N1675="snížená",J1675,0)</f>
        <v>0</v>
      </c>
      <c r="BG1675" s="146">
        <f>IF(N1675="zákl. přenesená",J1675,0)</f>
        <v>0</v>
      </c>
      <c r="BH1675" s="146">
        <f>IF(N1675="sníž. přenesená",J1675,0)</f>
        <v>0</v>
      </c>
      <c r="BI1675" s="146">
        <f>IF(N1675="nulová",J1675,0)</f>
        <v>0</v>
      </c>
      <c r="BJ1675" s="17" t="s">
        <v>80</v>
      </c>
      <c r="BK1675" s="146">
        <f>ROUND(I1675*H1675,2)</f>
        <v>0</v>
      </c>
      <c r="BL1675" s="17" t="s">
        <v>242</v>
      </c>
      <c r="BM1675" s="145" t="s">
        <v>1589</v>
      </c>
    </row>
    <row r="1676" spans="2:65" s="12" customFormat="1" ht="10.199999999999999">
      <c r="B1676" s="147"/>
      <c r="D1676" s="148" t="s">
        <v>162</v>
      </c>
      <c r="E1676" s="149" t="s">
        <v>1</v>
      </c>
      <c r="F1676" s="150" t="s">
        <v>1590</v>
      </c>
      <c r="H1676" s="149" t="s">
        <v>1</v>
      </c>
      <c r="I1676" s="151"/>
      <c r="L1676" s="147"/>
      <c r="M1676" s="152"/>
      <c r="T1676" s="153"/>
      <c r="AT1676" s="149" t="s">
        <v>162</v>
      </c>
      <c r="AU1676" s="149" t="s">
        <v>82</v>
      </c>
      <c r="AV1676" s="12" t="s">
        <v>80</v>
      </c>
      <c r="AW1676" s="12" t="s">
        <v>30</v>
      </c>
      <c r="AX1676" s="12" t="s">
        <v>73</v>
      </c>
      <c r="AY1676" s="149" t="s">
        <v>155</v>
      </c>
    </row>
    <row r="1677" spans="2:65" s="13" customFormat="1" ht="10.199999999999999">
      <c r="B1677" s="154"/>
      <c r="D1677" s="148" t="s">
        <v>162</v>
      </c>
      <c r="E1677" s="155" t="s">
        <v>1</v>
      </c>
      <c r="F1677" s="156" t="s">
        <v>1591</v>
      </c>
      <c r="H1677" s="157">
        <v>9.5299999999999994</v>
      </c>
      <c r="I1677" s="158"/>
      <c r="L1677" s="154"/>
      <c r="M1677" s="159"/>
      <c r="T1677" s="160"/>
      <c r="AT1677" s="155" t="s">
        <v>162</v>
      </c>
      <c r="AU1677" s="155" t="s">
        <v>82</v>
      </c>
      <c r="AV1677" s="13" t="s">
        <v>82</v>
      </c>
      <c r="AW1677" s="13" t="s">
        <v>30</v>
      </c>
      <c r="AX1677" s="13" t="s">
        <v>73</v>
      </c>
      <c r="AY1677" s="155" t="s">
        <v>155</v>
      </c>
    </row>
    <row r="1678" spans="2:65" s="14" customFormat="1" ht="10.199999999999999">
      <c r="B1678" s="161"/>
      <c r="D1678" s="148" t="s">
        <v>162</v>
      </c>
      <c r="E1678" s="162" t="s">
        <v>1</v>
      </c>
      <c r="F1678" s="163" t="s">
        <v>165</v>
      </c>
      <c r="H1678" s="164">
        <v>9.5299999999999994</v>
      </c>
      <c r="I1678" s="165"/>
      <c r="L1678" s="161"/>
      <c r="M1678" s="166"/>
      <c r="T1678" s="167"/>
      <c r="AT1678" s="162" t="s">
        <v>162</v>
      </c>
      <c r="AU1678" s="162" t="s">
        <v>82</v>
      </c>
      <c r="AV1678" s="14" t="s">
        <v>90</v>
      </c>
      <c r="AW1678" s="14" t="s">
        <v>30</v>
      </c>
      <c r="AX1678" s="14" t="s">
        <v>80</v>
      </c>
      <c r="AY1678" s="162" t="s">
        <v>155</v>
      </c>
    </row>
    <row r="1679" spans="2:65" s="1" customFormat="1" ht="49.05" customHeight="1">
      <c r="B1679" s="32"/>
      <c r="C1679" s="175" t="s">
        <v>1592</v>
      </c>
      <c r="D1679" s="175" t="s">
        <v>260</v>
      </c>
      <c r="E1679" s="176" t="s">
        <v>1593</v>
      </c>
      <c r="F1679" s="177" t="s">
        <v>1594</v>
      </c>
      <c r="G1679" s="178" t="s">
        <v>213</v>
      </c>
      <c r="H1679" s="179">
        <v>12.218</v>
      </c>
      <c r="I1679" s="180"/>
      <c r="J1679" s="181">
        <f>ROUND(I1679*H1679,2)</f>
        <v>0</v>
      </c>
      <c r="K1679" s="182"/>
      <c r="L1679" s="183"/>
      <c r="M1679" s="184" t="s">
        <v>1</v>
      </c>
      <c r="N1679" s="185" t="s">
        <v>38</v>
      </c>
      <c r="P1679" s="143">
        <f>O1679*H1679</f>
        <v>0</v>
      </c>
      <c r="Q1679" s="143">
        <v>4.4000000000000003E-3</v>
      </c>
      <c r="R1679" s="143">
        <f>Q1679*H1679</f>
        <v>5.37592E-2</v>
      </c>
      <c r="S1679" s="143">
        <v>0</v>
      </c>
      <c r="T1679" s="144">
        <f>S1679*H1679</f>
        <v>0</v>
      </c>
      <c r="AR1679" s="145" t="s">
        <v>336</v>
      </c>
      <c r="AT1679" s="145" t="s">
        <v>260</v>
      </c>
      <c r="AU1679" s="145" t="s">
        <v>82</v>
      </c>
      <c r="AY1679" s="17" t="s">
        <v>155</v>
      </c>
      <c r="BE1679" s="146">
        <f>IF(N1679="základní",J1679,0)</f>
        <v>0</v>
      </c>
      <c r="BF1679" s="146">
        <f>IF(N1679="snížená",J1679,0)</f>
        <v>0</v>
      </c>
      <c r="BG1679" s="146">
        <f>IF(N1679="zákl. přenesená",J1679,0)</f>
        <v>0</v>
      </c>
      <c r="BH1679" s="146">
        <f>IF(N1679="sníž. přenesená",J1679,0)</f>
        <v>0</v>
      </c>
      <c r="BI1679" s="146">
        <f>IF(N1679="nulová",J1679,0)</f>
        <v>0</v>
      </c>
      <c r="BJ1679" s="17" t="s">
        <v>80</v>
      </c>
      <c r="BK1679" s="146">
        <f>ROUND(I1679*H1679,2)</f>
        <v>0</v>
      </c>
      <c r="BL1679" s="17" t="s">
        <v>242</v>
      </c>
      <c r="BM1679" s="145" t="s">
        <v>1595</v>
      </c>
    </row>
    <row r="1680" spans="2:65" s="12" customFormat="1" ht="10.199999999999999">
      <c r="B1680" s="147"/>
      <c r="D1680" s="148" t="s">
        <v>162</v>
      </c>
      <c r="E1680" s="149" t="s">
        <v>1</v>
      </c>
      <c r="F1680" s="150" t="s">
        <v>1590</v>
      </c>
      <c r="H1680" s="149" t="s">
        <v>1</v>
      </c>
      <c r="I1680" s="151"/>
      <c r="L1680" s="147"/>
      <c r="M1680" s="152"/>
      <c r="T1680" s="153"/>
      <c r="AT1680" s="149" t="s">
        <v>162</v>
      </c>
      <c r="AU1680" s="149" t="s">
        <v>82</v>
      </c>
      <c r="AV1680" s="12" t="s">
        <v>80</v>
      </c>
      <c r="AW1680" s="12" t="s">
        <v>30</v>
      </c>
      <c r="AX1680" s="12" t="s">
        <v>73</v>
      </c>
      <c r="AY1680" s="149" t="s">
        <v>155</v>
      </c>
    </row>
    <row r="1681" spans="2:65" s="13" customFormat="1" ht="10.199999999999999">
      <c r="B1681" s="154"/>
      <c r="D1681" s="148" t="s">
        <v>162</v>
      </c>
      <c r="E1681" s="155" t="s">
        <v>1</v>
      </c>
      <c r="F1681" s="156" t="s">
        <v>1596</v>
      </c>
      <c r="H1681" s="157">
        <v>10.483000000000001</v>
      </c>
      <c r="I1681" s="158"/>
      <c r="L1681" s="154"/>
      <c r="M1681" s="159"/>
      <c r="T1681" s="160"/>
      <c r="AT1681" s="155" t="s">
        <v>162</v>
      </c>
      <c r="AU1681" s="155" t="s">
        <v>82</v>
      </c>
      <c r="AV1681" s="13" t="s">
        <v>82</v>
      </c>
      <c r="AW1681" s="13" t="s">
        <v>30</v>
      </c>
      <c r="AX1681" s="13" t="s">
        <v>73</v>
      </c>
      <c r="AY1681" s="155" t="s">
        <v>155</v>
      </c>
    </row>
    <row r="1682" spans="2:65" s="14" customFormat="1" ht="10.199999999999999">
      <c r="B1682" s="161"/>
      <c r="D1682" s="148" t="s">
        <v>162</v>
      </c>
      <c r="E1682" s="162" t="s">
        <v>1</v>
      </c>
      <c r="F1682" s="163" t="s">
        <v>165</v>
      </c>
      <c r="H1682" s="164">
        <v>10.483000000000001</v>
      </c>
      <c r="I1682" s="165"/>
      <c r="L1682" s="161"/>
      <c r="M1682" s="166"/>
      <c r="T1682" s="167"/>
      <c r="AT1682" s="162" t="s">
        <v>162</v>
      </c>
      <c r="AU1682" s="162" t="s">
        <v>82</v>
      </c>
      <c r="AV1682" s="14" t="s">
        <v>90</v>
      </c>
      <c r="AW1682" s="14" t="s">
        <v>30</v>
      </c>
      <c r="AX1682" s="14" t="s">
        <v>80</v>
      </c>
      <c r="AY1682" s="162" t="s">
        <v>155</v>
      </c>
    </row>
    <row r="1683" spans="2:65" s="13" customFormat="1" ht="10.199999999999999">
      <c r="B1683" s="154"/>
      <c r="D1683" s="148" t="s">
        <v>162</v>
      </c>
      <c r="F1683" s="156" t="s">
        <v>1597</v>
      </c>
      <c r="H1683" s="157">
        <v>12.218</v>
      </c>
      <c r="I1683" s="158"/>
      <c r="L1683" s="154"/>
      <c r="M1683" s="159"/>
      <c r="T1683" s="160"/>
      <c r="AT1683" s="155" t="s">
        <v>162</v>
      </c>
      <c r="AU1683" s="155" t="s">
        <v>82</v>
      </c>
      <c r="AV1683" s="13" t="s">
        <v>82</v>
      </c>
      <c r="AW1683" s="13" t="s">
        <v>4</v>
      </c>
      <c r="AX1683" s="13" t="s">
        <v>80</v>
      </c>
      <c r="AY1683" s="155" t="s">
        <v>155</v>
      </c>
    </row>
    <row r="1684" spans="2:65" s="1" customFormat="1" ht="33" customHeight="1">
      <c r="B1684" s="32"/>
      <c r="C1684" s="133" t="s">
        <v>1044</v>
      </c>
      <c r="D1684" s="133" t="s">
        <v>158</v>
      </c>
      <c r="E1684" s="134" t="s">
        <v>1598</v>
      </c>
      <c r="F1684" s="135" t="s">
        <v>1599</v>
      </c>
      <c r="G1684" s="136" t="s">
        <v>213</v>
      </c>
      <c r="H1684" s="137">
        <v>9.5299999999999994</v>
      </c>
      <c r="I1684" s="138"/>
      <c r="J1684" s="139">
        <f>ROUND(I1684*H1684,2)</f>
        <v>0</v>
      </c>
      <c r="K1684" s="140"/>
      <c r="L1684" s="32"/>
      <c r="M1684" s="141" t="s">
        <v>1</v>
      </c>
      <c r="N1684" s="142" t="s">
        <v>38</v>
      </c>
      <c r="P1684" s="143">
        <f>O1684*H1684</f>
        <v>0</v>
      </c>
      <c r="Q1684" s="143">
        <v>0</v>
      </c>
      <c r="R1684" s="143">
        <f>Q1684*H1684</f>
        <v>0</v>
      </c>
      <c r="S1684" s="143">
        <v>0</v>
      </c>
      <c r="T1684" s="144">
        <f>S1684*H1684</f>
        <v>0</v>
      </c>
      <c r="AR1684" s="145" t="s">
        <v>242</v>
      </c>
      <c r="AT1684" s="145" t="s">
        <v>158</v>
      </c>
      <c r="AU1684" s="145" t="s">
        <v>82</v>
      </c>
      <c r="AY1684" s="17" t="s">
        <v>155</v>
      </c>
      <c r="BE1684" s="146">
        <f>IF(N1684="základní",J1684,0)</f>
        <v>0</v>
      </c>
      <c r="BF1684" s="146">
        <f>IF(N1684="snížená",J1684,0)</f>
        <v>0</v>
      </c>
      <c r="BG1684" s="146">
        <f>IF(N1684="zákl. přenesená",J1684,0)</f>
        <v>0</v>
      </c>
      <c r="BH1684" s="146">
        <f>IF(N1684="sníž. přenesená",J1684,0)</f>
        <v>0</v>
      </c>
      <c r="BI1684" s="146">
        <f>IF(N1684="nulová",J1684,0)</f>
        <v>0</v>
      </c>
      <c r="BJ1684" s="17" t="s">
        <v>80</v>
      </c>
      <c r="BK1684" s="146">
        <f>ROUND(I1684*H1684,2)</f>
        <v>0</v>
      </c>
      <c r="BL1684" s="17" t="s">
        <v>242</v>
      </c>
      <c r="BM1684" s="145" t="s">
        <v>1600</v>
      </c>
    </row>
    <row r="1685" spans="2:65" s="1" customFormat="1" ht="37.799999999999997" customHeight="1">
      <c r="B1685" s="32"/>
      <c r="C1685" s="175" t="s">
        <v>1601</v>
      </c>
      <c r="D1685" s="175" t="s">
        <v>260</v>
      </c>
      <c r="E1685" s="176" t="s">
        <v>1602</v>
      </c>
      <c r="F1685" s="177" t="s">
        <v>1603</v>
      </c>
      <c r="G1685" s="178" t="s">
        <v>213</v>
      </c>
      <c r="H1685" s="179">
        <v>11.558</v>
      </c>
      <c r="I1685" s="180"/>
      <c r="J1685" s="181">
        <f>ROUND(I1685*H1685,2)</f>
        <v>0</v>
      </c>
      <c r="K1685" s="182"/>
      <c r="L1685" s="183"/>
      <c r="M1685" s="184" t="s">
        <v>1</v>
      </c>
      <c r="N1685" s="185" t="s">
        <v>38</v>
      </c>
      <c r="P1685" s="143">
        <f>O1685*H1685</f>
        <v>0</v>
      </c>
      <c r="Q1685" s="143">
        <v>1.3500000000000001E-3</v>
      </c>
      <c r="R1685" s="143">
        <f>Q1685*H1685</f>
        <v>1.5603300000000001E-2</v>
      </c>
      <c r="S1685" s="143">
        <v>0</v>
      </c>
      <c r="T1685" s="144">
        <f>S1685*H1685</f>
        <v>0</v>
      </c>
      <c r="AR1685" s="145" t="s">
        <v>336</v>
      </c>
      <c r="AT1685" s="145" t="s">
        <v>260</v>
      </c>
      <c r="AU1685" s="145" t="s">
        <v>82</v>
      </c>
      <c r="AY1685" s="17" t="s">
        <v>155</v>
      </c>
      <c r="BE1685" s="146">
        <f>IF(N1685="základní",J1685,0)</f>
        <v>0</v>
      </c>
      <c r="BF1685" s="146">
        <f>IF(N1685="snížená",J1685,0)</f>
        <v>0</v>
      </c>
      <c r="BG1685" s="146">
        <f>IF(N1685="zákl. přenesená",J1685,0)</f>
        <v>0</v>
      </c>
      <c r="BH1685" s="146">
        <f>IF(N1685="sníž. přenesená",J1685,0)</f>
        <v>0</v>
      </c>
      <c r="BI1685" s="146">
        <f>IF(N1685="nulová",J1685,0)</f>
        <v>0</v>
      </c>
      <c r="BJ1685" s="17" t="s">
        <v>80</v>
      </c>
      <c r="BK1685" s="146">
        <f>ROUND(I1685*H1685,2)</f>
        <v>0</v>
      </c>
      <c r="BL1685" s="17" t="s">
        <v>242</v>
      </c>
      <c r="BM1685" s="145" t="s">
        <v>1604</v>
      </c>
    </row>
    <row r="1686" spans="2:65" s="12" customFormat="1" ht="10.199999999999999">
      <c r="B1686" s="147"/>
      <c r="D1686" s="148" t="s">
        <v>162</v>
      </c>
      <c r="E1686" s="149" t="s">
        <v>1</v>
      </c>
      <c r="F1686" s="150" t="s">
        <v>1605</v>
      </c>
      <c r="H1686" s="149" t="s">
        <v>1</v>
      </c>
      <c r="I1686" s="151"/>
      <c r="L1686" s="147"/>
      <c r="M1686" s="152"/>
      <c r="T1686" s="153"/>
      <c r="AT1686" s="149" t="s">
        <v>162</v>
      </c>
      <c r="AU1686" s="149" t="s">
        <v>82</v>
      </c>
      <c r="AV1686" s="12" t="s">
        <v>80</v>
      </c>
      <c r="AW1686" s="12" t="s">
        <v>30</v>
      </c>
      <c r="AX1686" s="12" t="s">
        <v>73</v>
      </c>
      <c r="AY1686" s="149" t="s">
        <v>155</v>
      </c>
    </row>
    <row r="1687" spans="2:65" s="13" customFormat="1" ht="10.199999999999999">
      <c r="B1687" s="154"/>
      <c r="D1687" s="148" t="s">
        <v>162</v>
      </c>
      <c r="E1687" s="155" t="s">
        <v>1</v>
      </c>
      <c r="F1687" s="156" t="s">
        <v>1596</v>
      </c>
      <c r="H1687" s="157">
        <v>10.483000000000001</v>
      </c>
      <c r="I1687" s="158"/>
      <c r="L1687" s="154"/>
      <c r="M1687" s="159"/>
      <c r="T1687" s="160"/>
      <c r="AT1687" s="155" t="s">
        <v>162</v>
      </c>
      <c r="AU1687" s="155" t="s">
        <v>82</v>
      </c>
      <c r="AV1687" s="13" t="s">
        <v>82</v>
      </c>
      <c r="AW1687" s="13" t="s">
        <v>30</v>
      </c>
      <c r="AX1687" s="13" t="s">
        <v>73</v>
      </c>
      <c r="AY1687" s="155" t="s">
        <v>155</v>
      </c>
    </row>
    <row r="1688" spans="2:65" s="14" customFormat="1" ht="10.199999999999999">
      <c r="B1688" s="161"/>
      <c r="D1688" s="148" t="s">
        <v>162</v>
      </c>
      <c r="E1688" s="162" t="s">
        <v>1</v>
      </c>
      <c r="F1688" s="163" t="s">
        <v>165</v>
      </c>
      <c r="H1688" s="164">
        <v>10.483000000000001</v>
      </c>
      <c r="I1688" s="165"/>
      <c r="L1688" s="161"/>
      <c r="M1688" s="166"/>
      <c r="T1688" s="167"/>
      <c r="AT1688" s="162" t="s">
        <v>162</v>
      </c>
      <c r="AU1688" s="162" t="s">
        <v>82</v>
      </c>
      <c r="AV1688" s="14" t="s">
        <v>90</v>
      </c>
      <c r="AW1688" s="14" t="s">
        <v>30</v>
      </c>
      <c r="AX1688" s="14" t="s">
        <v>80</v>
      </c>
      <c r="AY1688" s="162" t="s">
        <v>155</v>
      </c>
    </row>
    <row r="1689" spans="2:65" s="13" customFormat="1" ht="10.199999999999999">
      <c r="B1689" s="154"/>
      <c r="D1689" s="148" t="s">
        <v>162</v>
      </c>
      <c r="F1689" s="156" t="s">
        <v>1606</v>
      </c>
      <c r="H1689" s="157">
        <v>11.558</v>
      </c>
      <c r="I1689" s="158"/>
      <c r="L1689" s="154"/>
      <c r="M1689" s="159"/>
      <c r="T1689" s="160"/>
      <c r="AT1689" s="155" t="s">
        <v>162</v>
      </c>
      <c r="AU1689" s="155" t="s">
        <v>82</v>
      </c>
      <c r="AV1689" s="13" t="s">
        <v>82</v>
      </c>
      <c r="AW1689" s="13" t="s">
        <v>4</v>
      </c>
      <c r="AX1689" s="13" t="s">
        <v>80</v>
      </c>
      <c r="AY1689" s="155" t="s">
        <v>155</v>
      </c>
    </row>
    <row r="1690" spans="2:65" s="1" customFormat="1" ht="33" customHeight="1">
      <c r="B1690" s="32"/>
      <c r="C1690" s="133" t="s">
        <v>1051</v>
      </c>
      <c r="D1690" s="133" t="s">
        <v>158</v>
      </c>
      <c r="E1690" s="134" t="s">
        <v>1607</v>
      </c>
      <c r="F1690" s="135" t="s">
        <v>1608</v>
      </c>
      <c r="G1690" s="136" t="s">
        <v>213</v>
      </c>
      <c r="H1690" s="137">
        <v>9.5129999999999999</v>
      </c>
      <c r="I1690" s="138"/>
      <c r="J1690" s="139">
        <f>ROUND(I1690*H1690,2)</f>
        <v>0</v>
      </c>
      <c r="K1690" s="140"/>
      <c r="L1690" s="32"/>
      <c r="M1690" s="141" t="s">
        <v>1</v>
      </c>
      <c r="N1690" s="142" t="s">
        <v>38</v>
      </c>
      <c r="P1690" s="143">
        <f>O1690*H1690</f>
        <v>0</v>
      </c>
      <c r="Q1690" s="143">
        <v>0</v>
      </c>
      <c r="R1690" s="143">
        <f>Q1690*H1690</f>
        <v>0</v>
      </c>
      <c r="S1690" s="143">
        <v>0</v>
      </c>
      <c r="T1690" s="144">
        <f>S1690*H1690</f>
        <v>0</v>
      </c>
      <c r="AR1690" s="145" t="s">
        <v>242</v>
      </c>
      <c r="AT1690" s="145" t="s">
        <v>158</v>
      </c>
      <c r="AU1690" s="145" t="s">
        <v>82</v>
      </c>
      <c r="AY1690" s="17" t="s">
        <v>155</v>
      </c>
      <c r="BE1690" s="146">
        <f>IF(N1690="základní",J1690,0)</f>
        <v>0</v>
      </c>
      <c r="BF1690" s="146">
        <f>IF(N1690="snížená",J1690,0)</f>
        <v>0</v>
      </c>
      <c r="BG1690" s="146">
        <f>IF(N1690="zákl. přenesená",J1690,0)</f>
        <v>0</v>
      </c>
      <c r="BH1690" s="146">
        <f>IF(N1690="sníž. přenesená",J1690,0)</f>
        <v>0</v>
      </c>
      <c r="BI1690" s="146">
        <f>IF(N1690="nulová",J1690,0)</f>
        <v>0</v>
      </c>
      <c r="BJ1690" s="17" t="s">
        <v>80</v>
      </c>
      <c r="BK1690" s="146">
        <f>ROUND(I1690*H1690,2)</f>
        <v>0</v>
      </c>
      <c r="BL1690" s="17" t="s">
        <v>242</v>
      </c>
      <c r="BM1690" s="145" t="s">
        <v>1609</v>
      </c>
    </row>
    <row r="1691" spans="2:65" s="12" customFormat="1" ht="10.199999999999999">
      <c r="B1691" s="147"/>
      <c r="D1691" s="148" t="s">
        <v>162</v>
      </c>
      <c r="E1691" s="149" t="s">
        <v>1</v>
      </c>
      <c r="F1691" s="150" t="s">
        <v>1610</v>
      </c>
      <c r="H1691" s="149" t="s">
        <v>1</v>
      </c>
      <c r="I1691" s="151"/>
      <c r="L1691" s="147"/>
      <c r="M1691" s="152"/>
      <c r="T1691" s="153"/>
      <c r="AT1691" s="149" t="s">
        <v>162</v>
      </c>
      <c r="AU1691" s="149" t="s">
        <v>82</v>
      </c>
      <c r="AV1691" s="12" t="s">
        <v>80</v>
      </c>
      <c r="AW1691" s="12" t="s">
        <v>30</v>
      </c>
      <c r="AX1691" s="12" t="s">
        <v>73</v>
      </c>
      <c r="AY1691" s="149" t="s">
        <v>155</v>
      </c>
    </row>
    <row r="1692" spans="2:65" s="13" customFormat="1" ht="10.199999999999999">
      <c r="B1692" s="154"/>
      <c r="D1692" s="148" t="s">
        <v>162</v>
      </c>
      <c r="E1692" s="155" t="s">
        <v>1</v>
      </c>
      <c r="F1692" s="156" t="s">
        <v>1040</v>
      </c>
      <c r="H1692" s="157">
        <v>9.5129999999999999</v>
      </c>
      <c r="I1692" s="158"/>
      <c r="L1692" s="154"/>
      <c r="M1692" s="159"/>
      <c r="T1692" s="160"/>
      <c r="AT1692" s="155" t="s">
        <v>162</v>
      </c>
      <c r="AU1692" s="155" t="s">
        <v>82</v>
      </c>
      <c r="AV1692" s="13" t="s">
        <v>82</v>
      </c>
      <c r="AW1692" s="13" t="s">
        <v>30</v>
      </c>
      <c r="AX1692" s="13" t="s">
        <v>73</v>
      </c>
      <c r="AY1692" s="155" t="s">
        <v>155</v>
      </c>
    </row>
    <row r="1693" spans="2:65" s="14" customFormat="1" ht="10.199999999999999">
      <c r="B1693" s="161"/>
      <c r="D1693" s="148" t="s">
        <v>162</v>
      </c>
      <c r="E1693" s="162" t="s">
        <v>1</v>
      </c>
      <c r="F1693" s="163" t="s">
        <v>165</v>
      </c>
      <c r="H1693" s="164">
        <v>9.5129999999999999</v>
      </c>
      <c r="I1693" s="165"/>
      <c r="L1693" s="161"/>
      <c r="M1693" s="166"/>
      <c r="T1693" s="167"/>
      <c r="AT1693" s="162" t="s">
        <v>162</v>
      </c>
      <c r="AU1693" s="162" t="s">
        <v>82</v>
      </c>
      <c r="AV1693" s="14" t="s">
        <v>90</v>
      </c>
      <c r="AW1693" s="14" t="s">
        <v>30</v>
      </c>
      <c r="AX1693" s="14" t="s">
        <v>80</v>
      </c>
      <c r="AY1693" s="162" t="s">
        <v>155</v>
      </c>
    </row>
    <row r="1694" spans="2:65" s="1" customFormat="1" ht="24.15" customHeight="1">
      <c r="B1694" s="32"/>
      <c r="C1694" s="175" t="s">
        <v>1611</v>
      </c>
      <c r="D1694" s="175" t="s">
        <v>260</v>
      </c>
      <c r="E1694" s="176" t="s">
        <v>1612</v>
      </c>
      <c r="F1694" s="177" t="s">
        <v>1613</v>
      </c>
      <c r="G1694" s="178" t="s">
        <v>161</v>
      </c>
      <c r="H1694" s="179">
        <v>1.046</v>
      </c>
      <c r="I1694" s="180"/>
      <c r="J1694" s="181">
        <f>ROUND(I1694*H1694,2)</f>
        <v>0</v>
      </c>
      <c r="K1694" s="182"/>
      <c r="L1694" s="183"/>
      <c r="M1694" s="184" t="s">
        <v>1</v>
      </c>
      <c r="N1694" s="185" t="s">
        <v>38</v>
      </c>
      <c r="P1694" s="143">
        <f>O1694*H1694</f>
        <v>0</v>
      </c>
      <c r="Q1694" s="143">
        <v>0</v>
      </c>
      <c r="R1694" s="143">
        <f>Q1694*H1694</f>
        <v>0</v>
      </c>
      <c r="S1694" s="143">
        <v>0</v>
      </c>
      <c r="T1694" s="144">
        <f>S1694*H1694</f>
        <v>0</v>
      </c>
      <c r="AR1694" s="145" t="s">
        <v>336</v>
      </c>
      <c r="AT1694" s="145" t="s">
        <v>260</v>
      </c>
      <c r="AU1694" s="145" t="s">
        <v>82</v>
      </c>
      <c r="AY1694" s="17" t="s">
        <v>155</v>
      </c>
      <c r="BE1694" s="146">
        <f>IF(N1694="základní",J1694,0)</f>
        <v>0</v>
      </c>
      <c r="BF1694" s="146">
        <f>IF(N1694="snížená",J1694,0)</f>
        <v>0</v>
      </c>
      <c r="BG1694" s="146">
        <f>IF(N1694="zákl. přenesená",J1694,0)</f>
        <v>0</v>
      </c>
      <c r="BH1694" s="146">
        <f>IF(N1694="sníž. přenesená",J1694,0)</f>
        <v>0</v>
      </c>
      <c r="BI1694" s="146">
        <f>IF(N1694="nulová",J1694,0)</f>
        <v>0</v>
      </c>
      <c r="BJ1694" s="17" t="s">
        <v>80</v>
      </c>
      <c r="BK1694" s="146">
        <f>ROUND(I1694*H1694,2)</f>
        <v>0</v>
      </c>
      <c r="BL1694" s="17" t="s">
        <v>242</v>
      </c>
      <c r="BM1694" s="145" t="s">
        <v>1614</v>
      </c>
    </row>
    <row r="1695" spans="2:65" s="13" customFormat="1" ht="10.199999999999999">
      <c r="B1695" s="154"/>
      <c r="D1695" s="148" t="s">
        <v>162</v>
      </c>
      <c r="E1695" s="155" t="s">
        <v>1</v>
      </c>
      <c r="F1695" s="156" t="s">
        <v>1615</v>
      </c>
      <c r="H1695" s="157">
        <v>1.046</v>
      </c>
      <c r="I1695" s="158"/>
      <c r="L1695" s="154"/>
      <c r="M1695" s="159"/>
      <c r="T1695" s="160"/>
      <c r="AT1695" s="155" t="s">
        <v>162</v>
      </c>
      <c r="AU1695" s="155" t="s">
        <v>82</v>
      </c>
      <c r="AV1695" s="13" t="s">
        <v>82</v>
      </c>
      <c r="AW1695" s="13" t="s">
        <v>30</v>
      </c>
      <c r="AX1695" s="13" t="s">
        <v>80</v>
      </c>
      <c r="AY1695" s="155" t="s">
        <v>155</v>
      </c>
    </row>
    <row r="1696" spans="2:65" s="1" customFormat="1" ht="37.799999999999997" customHeight="1">
      <c r="B1696" s="32"/>
      <c r="C1696" s="133" t="s">
        <v>1054</v>
      </c>
      <c r="D1696" s="133" t="s">
        <v>158</v>
      </c>
      <c r="E1696" s="134" t="s">
        <v>1616</v>
      </c>
      <c r="F1696" s="135" t="s">
        <v>1617</v>
      </c>
      <c r="G1696" s="136" t="s">
        <v>441</v>
      </c>
      <c r="H1696" s="137">
        <v>2</v>
      </c>
      <c r="I1696" s="138"/>
      <c r="J1696" s="139">
        <f>ROUND(I1696*H1696,2)</f>
        <v>0</v>
      </c>
      <c r="K1696" s="140"/>
      <c r="L1696" s="32"/>
      <c r="M1696" s="141" t="s">
        <v>1</v>
      </c>
      <c r="N1696" s="142" t="s">
        <v>38</v>
      </c>
      <c r="P1696" s="143">
        <f>O1696*H1696</f>
        <v>0</v>
      </c>
      <c r="Q1696" s="143">
        <v>0</v>
      </c>
      <c r="R1696" s="143">
        <f>Q1696*H1696</f>
        <v>0</v>
      </c>
      <c r="S1696" s="143">
        <v>0</v>
      </c>
      <c r="T1696" s="144">
        <f>S1696*H1696</f>
        <v>0</v>
      </c>
      <c r="AR1696" s="145" t="s">
        <v>242</v>
      </c>
      <c r="AT1696" s="145" t="s">
        <v>158</v>
      </c>
      <c r="AU1696" s="145" t="s">
        <v>82</v>
      </c>
      <c r="AY1696" s="17" t="s">
        <v>155</v>
      </c>
      <c r="BE1696" s="146">
        <f>IF(N1696="základní",J1696,0)</f>
        <v>0</v>
      </c>
      <c r="BF1696" s="146">
        <f>IF(N1696="snížená",J1696,0)</f>
        <v>0</v>
      </c>
      <c r="BG1696" s="146">
        <f>IF(N1696="zákl. přenesená",J1696,0)</f>
        <v>0</v>
      </c>
      <c r="BH1696" s="146">
        <f>IF(N1696="sníž. přenesená",J1696,0)</f>
        <v>0</v>
      </c>
      <c r="BI1696" s="146">
        <f>IF(N1696="nulová",J1696,0)</f>
        <v>0</v>
      </c>
      <c r="BJ1696" s="17" t="s">
        <v>80</v>
      </c>
      <c r="BK1696" s="146">
        <f>ROUND(I1696*H1696,2)</f>
        <v>0</v>
      </c>
      <c r="BL1696" s="17" t="s">
        <v>242</v>
      </c>
      <c r="BM1696" s="145" t="s">
        <v>1618</v>
      </c>
    </row>
    <row r="1697" spans="2:65" s="1" customFormat="1" ht="16.5" customHeight="1">
      <c r="B1697" s="32"/>
      <c r="C1697" s="175" t="s">
        <v>1619</v>
      </c>
      <c r="D1697" s="175" t="s">
        <v>260</v>
      </c>
      <c r="E1697" s="176" t="s">
        <v>1620</v>
      </c>
      <c r="F1697" s="177" t="s">
        <v>1621</v>
      </c>
      <c r="G1697" s="178" t="s">
        <v>441</v>
      </c>
      <c r="H1697" s="179">
        <v>2</v>
      </c>
      <c r="I1697" s="180"/>
      <c r="J1697" s="181">
        <f>ROUND(I1697*H1697,2)</f>
        <v>0</v>
      </c>
      <c r="K1697" s="182"/>
      <c r="L1697" s="183"/>
      <c r="M1697" s="184" t="s">
        <v>1</v>
      </c>
      <c r="N1697" s="185" t="s">
        <v>38</v>
      </c>
      <c r="P1697" s="143">
        <f>O1697*H1697</f>
        <v>0</v>
      </c>
      <c r="Q1697" s="143">
        <v>0</v>
      </c>
      <c r="R1697" s="143">
        <f>Q1697*H1697</f>
        <v>0</v>
      </c>
      <c r="S1697" s="143">
        <v>0</v>
      </c>
      <c r="T1697" s="144">
        <f>S1697*H1697</f>
        <v>0</v>
      </c>
      <c r="AR1697" s="145" t="s">
        <v>336</v>
      </c>
      <c r="AT1697" s="145" t="s">
        <v>260</v>
      </c>
      <c r="AU1697" s="145" t="s">
        <v>82</v>
      </c>
      <c r="AY1697" s="17" t="s">
        <v>155</v>
      </c>
      <c r="BE1697" s="146">
        <f>IF(N1697="základní",J1697,0)</f>
        <v>0</v>
      </c>
      <c r="BF1697" s="146">
        <f>IF(N1697="snížená",J1697,0)</f>
        <v>0</v>
      </c>
      <c r="BG1697" s="146">
        <f>IF(N1697="zákl. přenesená",J1697,0)</f>
        <v>0</v>
      </c>
      <c r="BH1697" s="146">
        <f>IF(N1697="sníž. přenesená",J1697,0)</f>
        <v>0</v>
      </c>
      <c r="BI1697" s="146">
        <f>IF(N1697="nulová",J1697,0)</f>
        <v>0</v>
      </c>
      <c r="BJ1697" s="17" t="s">
        <v>80</v>
      </c>
      <c r="BK1697" s="146">
        <f>ROUND(I1697*H1697,2)</f>
        <v>0</v>
      </c>
      <c r="BL1697" s="17" t="s">
        <v>242</v>
      </c>
      <c r="BM1697" s="145" t="s">
        <v>1622</v>
      </c>
    </row>
    <row r="1698" spans="2:65" s="1" customFormat="1" ht="49.05" customHeight="1">
      <c r="B1698" s="32"/>
      <c r="C1698" s="133" t="s">
        <v>1066</v>
      </c>
      <c r="D1698" s="133" t="s">
        <v>158</v>
      </c>
      <c r="E1698" s="134" t="s">
        <v>1623</v>
      </c>
      <c r="F1698" s="135" t="s">
        <v>1624</v>
      </c>
      <c r="G1698" s="136" t="s">
        <v>335</v>
      </c>
      <c r="H1698" s="137">
        <v>7.1369999999999996</v>
      </c>
      <c r="I1698" s="138"/>
      <c r="J1698" s="139">
        <f>ROUND(I1698*H1698,2)</f>
        <v>0</v>
      </c>
      <c r="K1698" s="140"/>
      <c r="L1698" s="32"/>
      <c r="M1698" s="141" t="s">
        <v>1</v>
      </c>
      <c r="N1698" s="142" t="s">
        <v>38</v>
      </c>
      <c r="P1698" s="143">
        <f>O1698*H1698</f>
        <v>0</v>
      </c>
      <c r="Q1698" s="143">
        <v>0</v>
      </c>
      <c r="R1698" s="143">
        <f>Q1698*H1698</f>
        <v>0</v>
      </c>
      <c r="S1698" s="143">
        <v>0</v>
      </c>
      <c r="T1698" s="144">
        <f>S1698*H1698</f>
        <v>0</v>
      </c>
      <c r="AR1698" s="145" t="s">
        <v>242</v>
      </c>
      <c r="AT1698" s="145" t="s">
        <v>158</v>
      </c>
      <c r="AU1698" s="145" t="s">
        <v>82</v>
      </c>
      <c r="AY1698" s="17" t="s">
        <v>155</v>
      </c>
      <c r="BE1698" s="146">
        <f>IF(N1698="základní",J1698,0)</f>
        <v>0</v>
      </c>
      <c r="BF1698" s="146">
        <f>IF(N1698="snížená",J1698,0)</f>
        <v>0</v>
      </c>
      <c r="BG1698" s="146">
        <f>IF(N1698="zákl. přenesená",J1698,0)</f>
        <v>0</v>
      </c>
      <c r="BH1698" s="146">
        <f>IF(N1698="sníž. přenesená",J1698,0)</f>
        <v>0</v>
      </c>
      <c r="BI1698" s="146">
        <f>IF(N1698="nulová",J1698,0)</f>
        <v>0</v>
      </c>
      <c r="BJ1698" s="17" t="s">
        <v>80</v>
      </c>
      <c r="BK1698" s="146">
        <f>ROUND(I1698*H1698,2)</f>
        <v>0</v>
      </c>
      <c r="BL1698" s="17" t="s">
        <v>242</v>
      </c>
      <c r="BM1698" s="145" t="s">
        <v>1625</v>
      </c>
    </row>
    <row r="1699" spans="2:65" s="11" customFormat="1" ht="22.8" customHeight="1">
      <c r="B1699" s="121"/>
      <c r="D1699" s="122" t="s">
        <v>72</v>
      </c>
      <c r="E1699" s="131" t="s">
        <v>1626</v>
      </c>
      <c r="F1699" s="131" t="s">
        <v>1627</v>
      </c>
      <c r="I1699" s="124"/>
      <c r="J1699" s="132">
        <f>BK1699</f>
        <v>0</v>
      </c>
      <c r="L1699" s="121"/>
      <c r="M1699" s="126"/>
      <c r="P1699" s="127">
        <f>SUM(P1700:P1754)</f>
        <v>0</v>
      </c>
      <c r="R1699" s="127">
        <f>SUM(R1700:R1754)</f>
        <v>0</v>
      </c>
      <c r="T1699" s="128">
        <f>SUM(T1700:T1754)</f>
        <v>0</v>
      </c>
      <c r="AR1699" s="122" t="s">
        <v>82</v>
      </c>
      <c r="AT1699" s="129" t="s">
        <v>72</v>
      </c>
      <c r="AU1699" s="129" t="s">
        <v>80</v>
      </c>
      <c r="AY1699" s="122" t="s">
        <v>155</v>
      </c>
      <c r="BK1699" s="130">
        <f>SUM(BK1700:BK1754)</f>
        <v>0</v>
      </c>
    </row>
    <row r="1700" spans="2:65" s="1" customFormat="1" ht="37.799999999999997" customHeight="1">
      <c r="B1700" s="32"/>
      <c r="C1700" s="133" t="s">
        <v>1628</v>
      </c>
      <c r="D1700" s="133" t="s">
        <v>158</v>
      </c>
      <c r="E1700" s="134" t="s">
        <v>1629</v>
      </c>
      <c r="F1700" s="135" t="s">
        <v>1630</v>
      </c>
      <c r="G1700" s="136" t="s">
        <v>161</v>
      </c>
      <c r="H1700" s="137">
        <v>11.846</v>
      </c>
      <c r="I1700" s="138"/>
      <c r="J1700" s="139">
        <f>ROUND(I1700*H1700,2)</f>
        <v>0</v>
      </c>
      <c r="K1700" s="140"/>
      <c r="L1700" s="32"/>
      <c r="M1700" s="141" t="s">
        <v>1</v>
      </c>
      <c r="N1700" s="142" t="s">
        <v>38</v>
      </c>
      <c r="P1700" s="143">
        <f>O1700*H1700</f>
        <v>0</v>
      </c>
      <c r="Q1700" s="143">
        <v>0</v>
      </c>
      <c r="R1700" s="143">
        <f>Q1700*H1700</f>
        <v>0</v>
      </c>
      <c r="S1700" s="143">
        <v>0</v>
      </c>
      <c r="T1700" s="144">
        <f>S1700*H1700</f>
        <v>0</v>
      </c>
      <c r="AR1700" s="145" t="s">
        <v>242</v>
      </c>
      <c r="AT1700" s="145" t="s">
        <v>158</v>
      </c>
      <c r="AU1700" s="145" t="s">
        <v>82</v>
      </c>
      <c r="AY1700" s="17" t="s">
        <v>155</v>
      </c>
      <c r="BE1700" s="146">
        <f>IF(N1700="základní",J1700,0)</f>
        <v>0</v>
      </c>
      <c r="BF1700" s="146">
        <f>IF(N1700="snížená",J1700,0)</f>
        <v>0</v>
      </c>
      <c r="BG1700" s="146">
        <f>IF(N1700="zákl. přenesená",J1700,0)</f>
        <v>0</v>
      </c>
      <c r="BH1700" s="146">
        <f>IF(N1700="sníž. přenesená",J1700,0)</f>
        <v>0</v>
      </c>
      <c r="BI1700" s="146">
        <f>IF(N1700="nulová",J1700,0)</f>
        <v>0</v>
      </c>
      <c r="BJ1700" s="17" t="s">
        <v>80</v>
      </c>
      <c r="BK1700" s="146">
        <f>ROUND(I1700*H1700,2)</f>
        <v>0</v>
      </c>
      <c r="BL1700" s="17" t="s">
        <v>242</v>
      </c>
      <c r="BM1700" s="145" t="s">
        <v>1631</v>
      </c>
    </row>
    <row r="1701" spans="2:65" s="12" customFormat="1" ht="10.199999999999999">
      <c r="B1701" s="147"/>
      <c r="D1701" s="148" t="s">
        <v>162</v>
      </c>
      <c r="E1701" s="149" t="s">
        <v>1</v>
      </c>
      <c r="F1701" s="150" t="s">
        <v>1632</v>
      </c>
      <c r="H1701" s="149" t="s">
        <v>1</v>
      </c>
      <c r="I1701" s="151"/>
      <c r="L1701" s="147"/>
      <c r="M1701" s="152"/>
      <c r="T1701" s="153"/>
      <c r="AT1701" s="149" t="s">
        <v>162</v>
      </c>
      <c r="AU1701" s="149" t="s">
        <v>82</v>
      </c>
      <c r="AV1701" s="12" t="s">
        <v>80</v>
      </c>
      <c r="AW1701" s="12" t="s">
        <v>30</v>
      </c>
      <c r="AX1701" s="12" t="s">
        <v>73</v>
      </c>
      <c r="AY1701" s="149" t="s">
        <v>155</v>
      </c>
    </row>
    <row r="1702" spans="2:65" s="12" customFormat="1" ht="10.199999999999999">
      <c r="B1702" s="147"/>
      <c r="D1702" s="148" t="s">
        <v>162</v>
      </c>
      <c r="E1702" s="149" t="s">
        <v>1</v>
      </c>
      <c r="F1702" s="150" t="s">
        <v>1633</v>
      </c>
      <c r="H1702" s="149" t="s">
        <v>1</v>
      </c>
      <c r="I1702" s="151"/>
      <c r="L1702" s="147"/>
      <c r="M1702" s="152"/>
      <c r="T1702" s="153"/>
      <c r="AT1702" s="149" t="s">
        <v>162</v>
      </c>
      <c r="AU1702" s="149" t="s">
        <v>82</v>
      </c>
      <c r="AV1702" s="12" t="s">
        <v>80</v>
      </c>
      <c r="AW1702" s="12" t="s">
        <v>30</v>
      </c>
      <c r="AX1702" s="12" t="s">
        <v>73</v>
      </c>
      <c r="AY1702" s="149" t="s">
        <v>155</v>
      </c>
    </row>
    <row r="1703" spans="2:65" s="13" customFormat="1" ht="10.199999999999999">
      <c r="B1703" s="154"/>
      <c r="D1703" s="148" t="s">
        <v>162</v>
      </c>
      <c r="E1703" s="155" t="s">
        <v>1</v>
      </c>
      <c r="F1703" s="156" t="s">
        <v>1634</v>
      </c>
      <c r="H1703" s="157">
        <v>11.846</v>
      </c>
      <c r="I1703" s="158"/>
      <c r="L1703" s="154"/>
      <c r="M1703" s="159"/>
      <c r="T1703" s="160"/>
      <c r="AT1703" s="155" t="s">
        <v>162</v>
      </c>
      <c r="AU1703" s="155" t="s">
        <v>82</v>
      </c>
      <c r="AV1703" s="13" t="s">
        <v>82</v>
      </c>
      <c r="AW1703" s="13" t="s">
        <v>30</v>
      </c>
      <c r="AX1703" s="13" t="s">
        <v>73</v>
      </c>
      <c r="AY1703" s="155" t="s">
        <v>155</v>
      </c>
    </row>
    <row r="1704" spans="2:65" s="14" customFormat="1" ht="10.199999999999999">
      <c r="B1704" s="161"/>
      <c r="D1704" s="148" t="s">
        <v>162</v>
      </c>
      <c r="E1704" s="162" t="s">
        <v>1</v>
      </c>
      <c r="F1704" s="163" t="s">
        <v>165</v>
      </c>
      <c r="H1704" s="164">
        <v>11.846</v>
      </c>
      <c r="I1704" s="165"/>
      <c r="L1704" s="161"/>
      <c r="M1704" s="166"/>
      <c r="T1704" s="167"/>
      <c r="AT1704" s="162" t="s">
        <v>162</v>
      </c>
      <c r="AU1704" s="162" t="s">
        <v>82</v>
      </c>
      <c r="AV1704" s="14" t="s">
        <v>90</v>
      </c>
      <c r="AW1704" s="14" t="s">
        <v>30</v>
      </c>
      <c r="AX1704" s="14" t="s">
        <v>80</v>
      </c>
      <c r="AY1704" s="162" t="s">
        <v>155</v>
      </c>
    </row>
    <row r="1705" spans="2:65" s="1" customFormat="1" ht="37.799999999999997" customHeight="1">
      <c r="B1705" s="32"/>
      <c r="C1705" s="133" t="s">
        <v>1087</v>
      </c>
      <c r="D1705" s="133" t="s">
        <v>158</v>
      </c>
      <c r="E1705" s="134" t="s">
        <v>1635</v>
      </c>
      <c r="F1705" s="135" t="s">
        <v>1636</v>
      </c>
      <c r="G1705" s="136" t="s">
        <v>161</v>
      </c>
      <c r="H1705" s="137">
        <v>7.085</v>
      </c>
      <c r="I1705" s="138"/>
      <c r="J1705" s="139">
        <f>ROUND(I1705*H1705,2)</f>
        <v>0</v>
      </c>
      <c r="K1705" s="140"/>
      <c r="L1705" s="32"/>
      <c r="M1705" s="141" t="s">
        <v>1</v>
      </c>
      <c r="N1705" s="142" t="s">
        <v>38</v>
      </c>
      <c r="P1705" s="143">
        <f>O1705*H1705</f>
        <v>0</v>
      </c>
      <c r="Q1705" s="143">
        <v>0</v>
      </c>
      <c r="R1705" s="143">
        <f>Q1705*H1705</f>
        <v>0</v>
      </c>
      <c r="S1705" s="143">
        <v>0</v>
      </c>
      <c r="T1705" s="144">
        <f>S1705*H1705</f>
        <v>0</v>
      </c>
      <c r="AR1705" s="145" t="s">
        <v>242</v>
      </c>
      <c r="AT1705" s="145" t="s">
        <v>158</v>
      </c>
      <c r="AU1705" s="145" t="s">
        <v>82</v>
      </c>
      <c r="AY1705" s="17" t="s">
        <v>155</v>
      </c>
      <c r="BE1705" s="146">
        <f>IF(N1705="základní",J1705,0)</f>
        <v>0</v>
      </c>
      <c r="BF1705" s="146">
        <f>IF(N1705="snížená",J1705,0)</f>
        <v>0</v>
      </c>
      <c r="BG1705" s="146">
        <f>IF(N1705="zákl. přenesená",J1705,0)</f>
        <v>0</v>
      </c>
      <c r="BH1705" s="146">
        <f>IF(N1705="sníž. přenesená",J1705,0)</f>
        <v>0</v>
      </c>
      <c r="BI1705" s="146">
        <f>IF(N1705="nulová",J1705,0)</f>
        <v>0</v>
      </c>
      <c r="BJ1705" s="17" t="s">
        <v>80</v>
      </c>
      <c r="BK1705" s="146">
        <f>ROUND(I1705*H1705,2)</f>
        <v>0</v>
      </c>
      <c r="BL1705" s="17" t="s">
        <v>242</v>
      </c>
      <c r="BM1705" s="145" t="s">
        <v>1637</v>
      </c>
    </row>
    <row r="1706" spans="2:65" s="12" customFormat="1" ht="10.199999999999999">
      <c r="B1706" s="147"/>
      <c r="D1706" s="148" t="s">
        <v>162</v>
      </c>
      <c r="E1706" s="149" t="s">
        <v>1</v>
      </c>
      <c r="F1706" s="150" t="s">
        <v>1638</v>
      </c>
      <c r="H1706" s="149" t="s">
        <v>1</v>
      </c>
      <c r="I1706" s="151"/>
      <c r="L1706" s="147"/>
      <c r="M1706" s="152"/>
      <c r="T1706" s="153"/>
      <c r="AT1706" s="149" t="s">
        <v>162</v>
      </c>
      <c r="AU1706" s="149" t="s">
        <v>82</v>
      </c>
      <c r="AV1706" s="12" t="s">
        <v>80</v>
      </c>
      <c r="AW1706" s="12" t="s">
        <v>30</v>
      </c>
      <c r="AX1706" s="12" t="s">
        <v>73</v>
      </c>
      <c r="AY1706" s="149" t="s">
        <v>155</v>
      </c>
    </row>
    <row r="1707" spans="2:65" s="13" customFormat="1" ht="10.199999999999999">
      <c r="B1707" s="154"/>
      <c r="D1707" s="148" t="s">
        <v>162</v>
      </c>
      <c r="E1707" s="155" t="s">
        <v>1</v>
      </c>
      <c r="F1707" s="156" t="s">
        <v>1639</v>
      </c>
      <c r="H1707" s="157">
        <v>4.9139999999999997</v>
      </c>
      <c r="I1707" s="158"/>
      <c r="L1707" s="154"/>
      <c r="M1707" s="159"/>
      <c r="T1707" s="160"/>
      <c r="AT1707" s="155" t="s">
        <v>162</v>
      </c>
      <c r="AU1707" s="155" t="s">
        <v>82</v>
      </c>
      <c r="AV1707" s="13" t="s">
        <v>82</v>
      </c>
      <c r="AW1707" s="13" t="s">
        <v>30</v>
      </c>
      <c r="AX1707" s="13" t="s">
        <v>73</v>
      </c>
      <c r="AY1707" s="155" t="s">
        <v>155</v>
      </c>
    </row>
    <row r="1708" spans="2:65" s="13" customFormat="1" ht="10.199999999999999">
      <c r="B1708" s="154"/>
      <c r="D1708" s="148" t="s">
        <v>162</v>
      </c>
      <c r="E1708" s="155" t="s">
        <v>1</v>
      </c>
      <c r="F1708" s="156" t="s">
        <v>1640</v>
      </c>
      <c r="H1708" s="157">
        <v>2.1709999999999998</v>
      </c>
      <c r="I1708" s="158"/>
      <c r="L1708" s="154"/>
      <c r="M1708" s="159"/>
      <c r="T1708" s="160"/>
      <c r="AT1708" s="155" t="s">
        <v>162</v>
      </c>
      <c r="AU1708" s="155" t="s">
        <v>82</v>
      </c>
      <c r="AV1708" s="13" t="s">
        <v>82</v>
      </c>
      <c r="AW1708" s="13" t="s">
        <v>30</v>
      </c>
      <c r="AX1708" s="13" t="s">
        <v>73</v>
      </c>
      <c r="AY1708" s="155" t="s">
        <v>155</v>
      </c>
    </row>
    <row r="1709" spans="2:65" s="14" customFormat="1" ht="10.199999999999999">
      <c r="B1709" s="161"/>
      <c r="D1709" s="148" t="s">
        <v>162</v>
      </c>
      <c r="E1709" s="162" t="s">
        <v>1</v>
      </c>
      <c r="F1709" s="163" t="s">
        <v>165</v>
      </c>
      <c r="H1709" s="164">
        <v>7.0849999999999991</v>
      </c>
      <c r="I1709" s="165"/>
      <c r="L1709" s="161"/>
      <c r="M1709" s="166"/>
      <c r="T1709" s="167"/>
      <c r="AT1709" s="162" t="s">
        <v>162</v>
      </c>
      <c r="AU1709" s="162" t="s">
        <v>82</v>
      </c>
      <c r="AV1709" s="14" t="s">
        <v>90</v>
      </c>
      <c r="AW1709" s="14" t="s">
        <v>30</v>
      </c>
      <c r="AX1709" s="14" t="s">
        <v>80</v>
      </c>
      <c r="AY1709" s="162" t="s">
        <v>155</v>
      </c>
    </row>
    <row r="1710" spans="2:65" s="1" customFormat="1" ht="44.25" customHeight="1">
      <c r="B1710" s="32"/>
      <c r="C1710" s="133" t="s">
        <v>1641</v>
      </c>
      <c r="D1710" s="133" t="s">
        <v>158</v>
      </c>
      <c r="E1710" s="134" t="s">
        <v>1642</v>
      </c>
      <c r="F1710" s="135" t="s">
        <v>1643</v>
      </c>
      <c r="G1710" s="136" t="s">
        <v>213</v>
      </c>
      <c r="H1710" s="137">
        <v>224.77</v>
      </c>
      <c r="I1710" s="138"/>
      <c r="J1710" s="139">
        <f>ROUND(I1710*H1710,2)</f>
        <v>0</v>
      </c>
      <c r="K1710" s="140"/>
      <c r="L1710" s="32"/>
      <c r="M1710" s="141" t="s">
        <v>1</v>
      </c>
      <c r="N1710" s="142" t="s">
        <v>38</v>
      </c>
      <c r="P1710" s="143">
        <f>O1710*H1710</f>
        <v>0</v>
      </c>
      <c r="Q1710" s="143">
        <v>0</v>
      </c>
      <c r="R1710" s="143">
        <f>Q1710*H1710</f>
        <v>0</v>
      </c>
      <c r="S1710" s="143">
        <v>0</v>
      </c>
      <c r="T1710" s="144">
        <f>S1710*H1710</f>
        <v>0</v>
      </c>
      <c r="AR1710" s="145" t="s">
        <v>242</v>
      </c>
      <c r="AT1710" s="145" t="s">
        <v>158</v>
      </c>
      <c r="AU1710" s="145" t="s">
        <v>82</v>
      </c>
      <c r="AY1710" s="17" t="s">
        <v>155</v>
      </c>
      <c r="BE1710" s="146">
        <f>IF(N1710="základní",J1710,0)</f>
        <v>0</v>
      </c>
      <c r="BF1710" s="146">
        <f>IF(N1710="snížená",J1710,0)</f>
        <v>0</v>
      </c>
      <c r="BG1710" s="146">
        <f>IF(N1710="zákl. přenesená",J1710,0)</f>
        <v>0</v>
      </c>
      <c r="BH1710" s="146">
        <f>IF(N1710="sníž. přenesená",J1710,0)</f>
        <v>0</v>
      </c>
      <c r="BI1710" s="146">
        <f>IF(N1710="nulová",J1710,0)</f>
        <v>0</v>
      </c>
      <c r="BJ1710" s="17" t="s">
        <v>80</v>
      </c>
      <c r="BK1710" s="146">
        <f>ROUND(I1710*H1710,2)</f>
        <v>0</v>
      </c>
      <c r="BL1710" s="17" t="s">
        <v>242</v>
      </c>
      <c r="BM1710" s="145" t="s">
        <v>1644</v>
      </c>
    </row>
    <row r="1711" spans="2:65" s="12" customFormat="1" ht="10.199999999999999">
      <c r="B1711" s="147"/>
      <c r="D1711" s="148" t="s">
        <v>162</v>
      </c>
      <c r="E1711" s="149" t="s">
        <v>1</v>
      </c>
      <c r="F1711" s="150" t="s">
        <v>311</v>
      </c>
      <c r="H1711" s="149" t="s">
        <v>1</v>
      </c>
      <c r="I1711" s="151"/>
      <c r="L1711" s="147"/>
      <c r="M1711" s="152"/>
      <c r="T1711" s="153"/>
      <c r="AT1711" s="149" t="s">
        <v>162</v>
      </c>
      <c r="AU1711" s="149" t="s">
        <v>82</v>
      </c>
      <c r="AV1711" s="12" t="s">
        <v>80</v>
      </c>
      <c r="AW1711" s="12" t="s">
        <v>30</v>
      </c>
      <c r="AX1711" s="12" t="s">
        <v>73</v>
      </c>
      <c r="AY1711" s="149" t="s">
        <v>155</v>
      </c>
    </row>
    <row r="1712" spans="2:65" s="12" customFormat="1" ht="10.199999999999999">
      <c r="B1712" s="147"/>
      <c r="D1712" s="148" t="s">
        <v>162</v>
      </c>
      <c r="E1712" s="149" t="s">
        <v>1</v>
      </c>
      <c r="F1712" s="150" t="s">
        <v>469</v>
      </c>
      <c r="H1712" s="149" t="s">
        <v>1</v>
      </c>
      <c r="I1712" s="151"/>
      <c r="L1712" s="147"/>
      <c r="M1712" s="152"/>
      <c r="T1712" s="153"/>
      <c r="AT1712" s="149" t="s">
        <v>162</v>
      </c>
      <c r="AU1712" s="149" t="s">
        <v>82</v>
      </c>
      <c r="AV1712" s="12" t="s">
        <v>80</v>
      </c>
      <c r="AW1712" s="12" t="s">
        <v>30</v>
      </c>
      <c r="AX1712" s="12" t="s">
        <v>73</v>
      </c>
      <c r="AY1712" s="149" t="s">
        <v>155</v>
      </c>
    </row>
    <row r="1713" spans="2:65" s="12" customFormat="1" ht="10.199999999999999">
      <c r="B1713" s="147"/>
      <c r="D1713" s="148" t="s">
        <v>162</v>
      </c>
      <c r="E1713" s="149" t="s">
        <v>1</v>
      </c>
      <c r="F1713" s="150" t="s">
        <v>1359</v>
      </c>
      <c r="H1713" s="149" t="s">
        <v>1</v>
      </c>
      <c r="I1713" s="151"/>
      <c r="L1713" s="147"/>
      <c r="M1713" s="152"/>
      <c r="T1713" s="153"/>
      <c r="AT1713" s="149" t="s">
        <v>162</v>
      </c>
      <c r="AU1713" s="149" t="s">
        <v>82</v>
      </c>
      <c r="AV1713" s="12" t="s">
        <v>80</v>
      </c>
      <c r="AW1713" s="12" t="s">
        <v>30</v>
      </c>
      <c r="AX1713" s="12" t="s">
        <v>73</v>
      </c>
      <c r="AY1713" s="149" t="s">
        <v>155</v>
      </c>
    </row>
    <row r="1714" spans="2:65" s="12" customFormat="1" ht="10.199999999999999">
      <c r="B1714" s="147"/>
      <c r="D1714" s="148" t="s">
        <v>162</v>
      </c>
      <c r="E1714" s="149" t="s">
        <v>1</v>
      </c>
      <c r="F1714" s="150" t="s">
        <v>1645</v>
      </c>
      <c r="H1714" s="149" t="s">
        <v>1</v>
      </c>
      <c r="I1714" s="151"/>
      <c r="L1714" s="147"/>
      <c r="M1714" s="152"/>
      <c r="T1714" s="153"/>
      <c r="AT1714" s="149" t="s">
        <v>162</v>
      </c>
      <c r="AU1714" s="149" t="s">
        <v>82</v>
      </c>
      <c r="AV1714" s="12" t="s">
        <v>80</v>
      </c>
      <c r="AW1714" s="12" t="s">
        <v>30</v>
      </c>
      <c r="AX1714" s="12" t="s">
        <v>73</v>
      </c>
      <c r="AY1714" s="149" t="s">
        <v>155</v>
      </c>
    </row>
    <row r="1715" spans="2:65" s="13" customFormat="1" ht="10.199999999999999">
      <c r="B1715" s="154"/>
      <c r="D1715" s="148" t="s">
        <v>162</v>
      </c>
      <c r="E1715" s="155" t="s">
        <v>1</v>
      </c>
      <c r="F1715" s="156" t="s">
        <v>1646</v>
      </c>
      <c r="H1715" s="157">
        <v>47.26</v>
      </c>
      <c r="I1715" s="158"/>
      <c r="L1715" s="154"/>
      <c r="M1715" s="159"/>
      <c r="T1715" s="160"/>
      <c r="AT1715" s="155" t="s">
        <v>162</v>
      </c>
      <c r="AU1715" s="155" t="s">
        <v>82</v>
      </c>
      <c r="AV1715" s="13" t="s">
        <v>82</v>
      </c>
      <c r="AW1715" s="13" t="s">
        <v>30</v>
      </c>
      <c r="AX1715" s="13" t="s">
        <v>73</v>
      </c>
      <c r="AY1715" s="155" t="s">
        <v>155</v>
      </c>
    </row>
    <row r="1716" spans="2:65" s="12" customFormat="1" ht="10.199999999999999">
      <c r="B1716" s="147"/>
      <c r="D1716" s="148" t="s">
        <v>162</v>
      </c>
      <c r="E1716" s="149" t="s">
        <v>1</v>
      </c>
      <c r="F1716" s="150" t="s">
        <v>1647</v>
      </c>
      <c r="H1716" s="149" t="s">
        <v>1</v>
      </c>
      <c r="I1716" s="151"/>
      <c r="L1716" s="147"/>
      <c r="M1716" s="152"/>
      <c r="T1716" s="153"/>
      <c r="AT1716" s="149" t="s">
        <v>162</v>
      </c>
      <c r="AU1716" s="149" t="s">
        <v>82</v>
      </c>
      <c r="AV1716" s="12" t="s">
        <v>80</v>
      </c>
      <c r="AW1716" s="12" t="s">
        <v>30</v>
      </c>
      <c r="AX1716" s="12" t="s">
        <v>73</v>
      </c>
      <c r="AY1716" s="149" t="s">
        <v>155</v>
      </c>
    </row>
    <row r="1717" spans="2:65" s="13" customFormat="1" ht="10.199999999999999">
      <c r="B1717" s="154"/>
      <c r="D1717" s="148" t="s">
        <v>162</v>
      </c>
      <c r="E1717" s="155" t="s">
        <v>1</v>
      </c>
      <c r="F1717" s="156" t="s">
        <v>1648</v>
      </c>
      <c r="H1717" s="157">
        <v>18.88</v>
      </c>
      <c r="I1717" s="158"/>
      <c r="L1717" s="154"/>
      <c r="M1717" s="159"/>
      <c r="T1717" s="160"/>
      <c r="AT1717" s="155" t="s">
        <v>162</v>
      </c>
      <c r="AU1717" s="155" t="s">
        <v>82</v>
      </c>
      <c r="AV1717" s="13" t="s">
        <v>82</v>
      </c>
      <c r="AW1717" s="13" t="s">
        <v>30</v>
      </c>
      <c r="AX1717" s="13" t="s">
        <v>73</v>
      </c>
      <c r="AY1717" s="155" t="s">
        <v>155</v>
      </c>
    </row>
    <row r="1718" spans="2:65" s="15" customFormat="1" ht="10.199999999999999">
      <c r="B1718" s="168"/>
      <c r="D1718" s="148" t="s">
        <v>162</v>
      </c>
      <c r="E1718" s="169" t="s">
        <v>1</v>
      </c>
      <c r="F1718" s="170" t="s">
        <v>170</v>
      </c>
      <c r="H1718" s="171">
        <v>66.14</v>
      </c>
      <c r="I1718" s="172"/>
      <c r="L1718" s="168"/>
      <c r="M1718" s="173"/>
      <c r="T1718" s="174"/>
      <c r="AT1718" s="169" t="s">
        <v>162</v>
      </c>
      <c r="AU1718" s="169" t="s">
        <v>82</v>
      </c>
      <c r="AV1718" s="15" t="s">
        <v>87</v>
      </c>
      <c r="AW1718" s="15" t="s">
        <v>30</v>
      </c>
      <c r="AX1718" s="15" t="s">
        <v>73</v>
      </c>
      <c r="AY1718" s="169" t="s">
        <v>155</v>
      </c>
    </row>
    <row r="1719" spans="2:65" s="12" customFormat="1" ht="10.199999999999999">
      <c r="B1719" s="147"/>
      <c r="D1719" s="148" t="s">
        <v>162</v>
      </c>
      <c r="E1719" s="149" t="s">
        <v>1</v>
      </c>
      <c r="F1719" s="150" t="s">
        <v>1649</v>
      </c>
      <c r="H1719" s="149" t="s">
        <v>1</v>
      </c>
      <c r="I1719" s="151"/>
      <c r="L1719" s="147"/>
      <c r="M1719" s="152"/>
      <c r="T1719" s="153"/>
      <c r="AT1719" s="149" t="s">
        <v>162</v>
      </c>
      <c r="AU1719" s="149" t="s">
        <v>82</v>
      </c>
      <c r="AV1719" s="12" t="s">
        <v>80</v>
      </c>
      <c r="AW1719" s="12" t="s">
        <v>30</v>
      </c>
      <c r="AX1719" s="12" t="s">
        <v>73</v>
      </c>
      <c r="AY1719" s="149" t="s">
        <v>155</v>
      </c>
    </row>
    <row r="1720" spans="2:65" s="13" customFormat="1" ht="10.199999999999999">
      <c r="B1720" s="154"/>
      <c r="D1720" s="148" t="s">
        <v>162</v>
      </c>
      <c r="E1720" s="155" t="s">
        <v>1</v>
      </c>
      <c r="F1720" s="156" t="s">
        <v>1650</v>
      </c>
      <c r="H1720" s="157">
        <v>158.63</v>
      </c>
      <c r="I1720" s="158"/>
      <c r="L1720" s="154"/>
      <c r="M1720" s="159"/>
      <c r="T1720" s="160"/>
      <c r="AT1720" s="155" t="s">
        <v>162</v>
      </c>
      <c r="AU1720" s="155" t="s">
        <v>82</v>
      </c>
      <c r="AV1720" s="13" t="s">
        <v>82</v>
      </c>
      <c r="AW1720" s="13" t="s">
        <v>30</v>
      </c>
      <c r="AX1720" s="13" t="s">
        <v>73</v>
      </c>
      <c r="AY1720" s="155" t="s">
        <v>155</v>
      </c>
    </row>
    <row r="1721" spans="2:65" s="15" customFormat="1" ht="10.199999999999999">
      <c r="B1721" s="168"/>
      <c r="D1721" s="148" t="s">
        <v>162</v>
      </c>
      <c r="E1721" s="169" t="s">
        <v>1</v>
      </c>
      <c r="F1721" s="170" t="s">
        <v>170</v>
      </c>
      <c r="H1721" s="171">
        <v>158.63</v>
      </c>
      <c r="I1721" s="172"/>
      <c r="L1721" s="168"/>
      <c r="M1721" s="173"/>
      <c r="T1721" s="174"/>
      <c r="AT1721" s="169" t="s">
        <v>162</v>
      </c>
      <c r="AU1721" s="169" t="s">
        <v>82</v>
      </c>
      <c r="AV1721" s="15" t="s">
        <v>87</v>
      </c>
      <c r="AW1721" s="15" t="s">
        <v>30</v>
      </c>
      <c r="AX1721" s="15" t="s">
        <v>73</v>
      </c>
      <c r="AY1721" s="169" t="s">
        <v>155</v>
      </c>
    </row>
    <row r="1722" spans="2:65" s="14" customFormat="1" ht="10.199999999999999">
      <c r="B1722" s="161"/>
      <c r="D1722" s="148" t="s">
        <v>162</v>
      </c>
      <c r="E1722" s="162" t="s">
        <v>1</v>
      </c>
      <c r="F1722" s="163" t="s">
        <v>165</v>
      </c>
      <c r="H1722" s="164">
        <v>224.76999999999998</v>
      </c>
      <c r="I1722" s="165"/>
      <c r="L1722" s="161"/>
      <c r="M1722" s="166"/>
      <c r="T1722" s="167"/>
      <c r="AT1722" s="162" t="s">
        <v>162</v>
      </c>
      <c r="AU1722" s="162" t="s">
        <v>82</v>
      </c>
      <c r="AV1722" s="14" t="s">
        <v>90</v>
      </c>
      <c r="AW1722" s="14" t="s">
        <v>30</v>
      </c>
      <c r="AX1722" s="14" t="s">
        <v>80</v>
      </c>
      <c r="AY1722" s="162" t="s">
        <v>155</v>
      </c>
    </row>
    <row r="1723" spans="2:65" s="1" customFormat="1" ht="24.15" customHeight="1">
      <c r="B1723" s="32"/>
      <c r="C1723" s="175" t="s">
        <v>1106</v>
      </c>
      <c r="D1723" s="175" t="s">
        <v>260</v>
      </c>
      <c r="E1723" s="176" t="s">
        <v>1651</v>
      </c>
      <c r="F1723" s="177" t="s">
        <v>1652</v>
      </c>
      <c r="G1723" s="178" t="s">
        <v>213</v>
      </c>
      <c r="H1723" s="179">
        <v>67.462999999999994</v>
      </c>
      <c r="I1723" s="180"/>
      <c r="J1723" s="181">
        <f>ROUND(I1723*H1723,2)</f>
        <v>0</v>
      </c>
      <c r="K1723" s="182"/>
      <c r="L1723" s="183"/>
      <c r="M1723" s="184" t="s">
        <v>1</v>
      </c>
      <c r="N1723" s="185" t="s">
        <v>38</v>
      </c>
      <c r="P1723" s="143">
        <f>O1723*H1723</f>
        <v>0</v>
      </c>
      <c r="Q1723" s="143">
        <v>0</v>
      </c>
      <c r="R1723" s="143">
        <f>Q1723*H1723</f>
        <v>0</v>
      </c>
      <c r="S1723" s="143">
        <v>0</v>
      </c>
      <c r="T1723" s="144">
        <f>S1723*H1723</f>
        <v>0</v>
      </c>
      <c r="AR1723" s="145" t="s">
        <v>336</v>
      </c>
      <c r="AT1723" s="145" t="s">
        <v>260</v>
      </c>
      <c r="AU1723" s="145" t="s">
        <v>82</v>
      </c>
      <c r="AY1723" s="17" t="s">
        <v>155</v>
      </c>
      <c r="BE1723" s="146">
        <f>IF(N1723="základní",J1723,0)</f>
        <v>0</v>
      </c>
      <c r="BF1723" s="146">
        <f>IF(N1723="snížená",J1723,0)</f>
        <v>0</v>
      </c>
      <c r="BG1723" s="146">
        <f>IF(N1723="zákl. přenesená",J1723,0)</f>
        <v>0</v>
      </c>
      <c r="BH1723" s="146">
        <f>IF(N1723="sníž. přenesená",J1723,0)</f>
        <v>0</v>
      </c>
      <c r="BI1723" s="146">
        <f>IF(N1723="nulová",J1723,0)</f>
        <v>0</v>
      </c>
      <c r="BJ1723" s="17" t="s">
        <v>80</v>
      </c>
      <c r="BK1723" s="146">
        <f>ROUND(I1723*H1723,2)</f>
        <v>0</v>
      </c>
      <c r="BL1723" s="17" t="s">
        <v>242</v>
      </c>
      <c r="BM1723" s="145" t="s">
        <v>1653</v>
      </c>
    </row>
    <row r="1724" spans="2:65" s="13" customFormat="1" ht="10.199999999999999">
      <c r="B1724" s="154"/>
      <c r="D1724" s="148" t="s">
        <v>162</v>
      </c>
      <c r="E1724" s="155" t="s">
        <v>1</v>
      </c>
      <c r="F1724" s="156" t="s">
        <v>1654</v>
      </c>
      <c r="H1724" s="157">
        <v>67.462999999999994</v>
      </c>
      <c r="I1724" s="158"/>
      <c r="L1724" s="154"/>
      <c r="M1724" s="159"/>
      <c r="T1724" s="160"/>
      <c r="AT1724" s="155" t="s">
        <v>162</v>
      </c>
      <c r="AU1724" s="155" t="s">
        <v>82</v>
      </c>
      <c r="AV1724" s="13" t="s">
        <v>82</v>
      </c>
      <c r="AW1724" s="13" t="s">
        <v>30</v>
      </c>
      <c r="AX1724" s="13" t="s">
        <v>73</v>
      </c>
      <c r="AY1724" s="155" t="s">
        <v>155</v>
      </c>
    </row>
    <row r="1725" spans="2:65" s="14" customFormat="1" ht="10.199999999999999">
      <c r="B1725" s="161"/>
      <c r="D1725" s="148" t="s">
        <v>162</v>
      </c>
      <c r="E1725" s="162" t="s">
        <v>1</v>
      </c>
      <c r="F1725" s="163" t="s">
        <v>165</v>
      </c>
      <c r="H1725" s="164">
        <v>67.462999999999994</v>
      </c>
      <c r="I1725" s="165"/>
      <c r="L1725" s="161"/>
      <c r="M1725" s="166"/>
      <c r="T1725" s="167"/>
      <c r="AT1725" s="162" t="s">
        <v>162</v>
      </c>
      <c r="AU1725" s="162" t="s">
        <v>82</v>
      </c>
      <c r="AV1725" s="14" t="s">
        <v>90</v>
      </c>
      <c r="AW1725" s="14" t="s">
        <v>30</v>
      </c>
      <c r="AX1725" s="14" t="s">
        <v>80</v>
      </c>
      <c r="AY1725" s="162" t="s">
        <v>155</v>
      </c>
    </row>
    <row r="1726" spans="2:65" s="1" customFormat="1" ht="24.15" customHeight="1">
      <c r="B1726" s="32"/>
      <c r="C1726" s="175" t="s">
        <v>1655</v>
      </c>
      <c r="D1726" s="175" t="s">
        <v>260</v>
      </c>
      <c r="E1726" s="176" t="s">
        <v>1656</v>
      </c>
      <c r="F1726" s="177" t="s">
        <v>1657</v>
      </c>
      <c r="G1726" s="178" t="s">
        <v>213</v>
      </c>
      <c r="H1726" s="179">
        <v>161.803</v>
      </c>
      <c r="I1726" s="180"/>
      <c r="J1726" s="181">
        <f>ROUND(I1726*H1726,2)</f>
        <v>0</v>
      </c>
      <c r="K1726" s="182"/>
      <c r="L1726" s="183"/>
      <c r="M1726" s="184" t="s">
        <v>1</v>
      </c>
      <c r="N1726" s="185" t="s">
        <v>38</v>
      </c>
      <c r="P1726" s="143">
        <f>O1726*H1726</f>
        <v>0</v>
      </c>
      <c r="Q1726" s="143">
        <v>0</v>
      </c>
      <c r="R1726" s="143">
        <f>Q1726*H1726</f>
        <v>0</v>
      </c>
      <c r="S1726" s="143">
        <v>0</v>
      </c>
      <c r="T1726" s="144">
        <f>S1726*H1726</f>
        <v>0</v>
      </c>
      <c r="AR1726" s="145" t="s">
        <v>336</v>
      </c>
      <c r="AT1726" s="145" t="s">
        <v>260</v>
      </c>
      <c r="AU1726" s="145" t="s">
        <v>82</v>
      </c>
      <c r="AY1726" s="17" t="s">
        <v>155</v>
      </c>
      <c r="BE1726" s="146">
        <f>IF(N1726="základní",J1726,0)</f>
        <v>0</v>
      </c>
      <c r="BF1726" s="146">
        <f>IF(N1726="snížená",J1726,0)</f>
        <v>0</v>
      </c>
      <c r="BG1726" s="146">
        <f>IF(N1726="zákl. přenesená",J1726,0)</f>
        <v>0</v>
      </c>
      <c r="BH1726" s="146">
        <f>IF(N1726="sníž. přenesená",J1726,0)</f>
        <v>0</v>
      </c>
      <c r="BI1726" s="146">
        <f>IF(N1726="nulová",J1726,0)</f>
        <v>0</v>
      </c>
      <c r="BJ1726" s="17" t="s">
        <v>80</v>
      </c>
      <c r="BK1726" s="146">
        <f>ROUND(I1726*H1726,2)</f>
        <v>0</v>
      </c>
      <c r="BL1726" s="17" t="s">
        <v>242</v>
      </c>
      <c r="BM1726" s="145" t="s">
        <v>1658</v>
      </c>
    </row>
    <row r="1727" spans="2:65" s="13" customFormat="1" ht="10.199999999999999">
      <c r="B1727" s="154"/>
      <c r="D1727" s="148" t="s">
        <v>162</v>
      </c>
      <c r="E1727" s="155" t="s">
        <v>1</v>
      </c>
      <c r="F1727" s="156" t="s">
        <v>1659</v>
      </c>
      <c r="H1727" s="157">
        <v>161.803</v>
      </c>
      <c r="I1727" s="158"/>
      <c r="L1727" s="154"/>
      <c r="M1727" s="159"/>
      <c r="T1727" s="160"/>
      <c r="AT1727" s="155" t="s">
        <v>162</v>
      </c>
      <c r="AU1727" s="155" t="s">
        <v>82</v>
      </c>
      <c r="AV1727" s="13" t="s">
        <v>82</v>
      </c>
      <c r="AW1727" s="13" t="s">
        <v>30</v>
      </c>
      <c r="AX1727" s="13" t="s">
        <v>73</v>
      </c>
      <c r="AY1727" s="155" t="s">
        <v>155</v>
      </c>
    </row>
    <row r="1728" spans="2:65" s="14" customFormat="1" ht="10.199999999999999">
      <c r="B1728" s="161"/>
      <c r="D1728" s="148" t="s">
        <v>162</v>
      </c>
      <c r="E1728" s="162" t="s">
        <v>1</v>
      </c>
      <c r="F1728" s="163" t="s">
        <v>165</v>
      </c>
      <c r="H1728" s="164">
        <v>161.803</v>
      </c>
      <c r="I1728" s="165"/>
      <c r="L1728" s="161"/>
      <c r="M1728" s="166"/>
      <c r="T1728" s="167"/>
      <c r="AT1728" s="162" t="s">
        <v>162</v>
      </c>
      <c r="AU1728" s="162" t="s">
        <v>82</v>
      </c>
      <c r="AV1728" s="14" t="s">
        <v>90</v>
      </c>
      <c r="AW1728" s="14" t="s">
        <v>30</v>
      </c>
      <c r="AX1728" s="14" t="s">
        <v>80</v>
      </c>
      <c r="AY1728" s="162" t="s">
        <v>155</v>
      </c>
    </row>
    <row r="1729" spans="2:65" s="1" customFormat="1" ht="37.799999999999997" customHeight="1">
      <c r="B1729" s="32"/>
      <c r="C1729" s="133" t="s">
        <v>1116</v>
      </c>
      <c r="D1729" s="133" t="s">
        <v>158</v>
      </c>
      <c r="E1729" s="134" t="s">
        <v>1660</v>
      </c>
      <c r="F1729" s="135" t="s">
        <v>1661</v>
      </c>
      <c r="G1729" s="136" t="s">
        <v>213</v>
      </c>
      <c r="H1729" s="137">
        <v>8.5459999999999994</v>
      </c>
      <c r="I1729" s="138"/>
      <c r="J1729" s="139">
        <f>ROUND(I1729*H1729,2)</f>
        <v>0</v>
      </c>
      <c r="K1729" s="140"/>
      <c r="L1729" s="32"/>
      <c r="M1729" s="141" t="s">
        <v>1</v>
      </c>
      <c r="N1729" s="142" t="s">
        <v>38</v>
      </c>
      <c r="P1729" s="143">
        <f>O1729*H1729</f>
        <v>0</v>
      </c>
      <c r="Q1729" s="143">
        <v>0</v>
      </c>
      <c r="R1729" s="143">
        <f>Q1729*H1729</f>
        <v>0</v>
      </c>
      <c r="S1729" s="143">
        <v>0</v>
      </c>
      <c r="T1729" s="144">
        <f>S1729*H1729</f>
        <v>0</v>
      </c>
      <c r="AR1729" s="145" t="s">
        <v>242</v>
      </c>
      <c r="AT1729" s="145" t="s">
        <v>158</v>
      </c>
      <c r="AU1729" s="145" t="s">
        <v>82</v>
      </c>
      <c r="AY1729" s="17" t="s">
        <v>155</v>
      </c>
      <c r="BE1729" s="146">
        <f>IF(N1729="základní",J1729,0)</f>
        <v>0</v>
      </c>
      <c r="BF1729" s="146">
        <f>IF(N1729="snížená",J1729,0)</f>
        <v>0</v>
      </c>
      <c r="BG1729" s="146">
        <f>IF(N1729="zákl. přenesená",J1729,0)</f>
        <v>0</v>
      </c>
      <c r="BH1729" s="146">
        <f>IF(N1729="sníž. přenesená",J1729,0)</f>
        <v>0</v>
      </c>
      <c r="BI1729" s="146">
        <f>IF(N1729="nulová",J1729,0)</f>
        <v>0</v>
      </c>
      <c r="BJ1729" s="17" t="s">
        <v>80</v>
      </c>
      <c r="BK1729" s="146">
        <f>ROUND(I1729*H1729,2)</f>
        <v>0</v>
      </c>
      <c r="BL1729" s="17" t="s">
        <v>242</v>
      </c>
      <c r="BM1729" s="145" t="s">
        <v>1662</v>
      </c>
    </row>
    <row r="1730" spans="2:65" s="12" customFormat="1" ht="10.199999999999999">
      <c r="B1730" s="147"/>
      <c r="D1730" s="148" t="s">
        <v>162</v>
      </c>
      <c r="E1730" s="149" t="s">
        <v>1</v>
      </c>
      <c r="F1730" s="150" t="s">
        <v>313</v>
      </c>
      <c r="H1730" s="149" t="s">
        <v>1</v>
      </c>
      <c r="I1730" s="151"/>
      <c r="L1730" s="147"/>
      <c r="M1730" s="152"/>
      <c r="T1730" s="153"/>
      <c r="AT1730" s="149" t="s">
        <v>162</v>
      </c>
      <c r="AU1730" s="149" t="s">
        <v>82</v>
      </c>
      <c r="AV1730" s="12" t="s">
        <v>80</v>
      </c>
      <c r="AW1730" s="12" t="s">
        <v>30</v>
      </c>
      <c r="AX1730" s="12" t="s">
        <v>73</v>
      </c>
      <c r="AY1730" s="149" t="s">
        <v>155</v>
      </c>
    </row>
    <row r="1731" spans="2:65" s="13" customFormat="1" ht="10.199999999999999">
      <c r="B1731" s="154"/>
      <c r="D1731" s="148" t="s">
        <v>162</v>
      </c>
      <c r="E1731" s="155" t="s">
        <v>1</v>
      </c>
      <c r="F1731" s="156" t="s">
        <v>1663</v>
      </c>
      <c r="H1731" s="157">
        <v>8.5459999999999994</v>
      </c>
      <c r="I1731" s="158"/>
      <c r="L1731" s="154"/>
      <c r="M1731" s="159"/>
      <c r="T1731" s="160"/>
      <c r="AT1731" s="155" t="s">
        <v>162</v>
      </c>
      <c r="AU1731" s="155" t="s">
        <v>82</v>
      </c>
      <c r="AV1731" s="13" t="s">
        <v>82</v>
      </c>
      <c r="AW1731" s="13" t="s">
        <v>30</v>
      </c>
      <c r="AX1731" s="13" t="s">
        <v>73</v>
      </c>
      <c r="AY1731" s="155" t="s">
        <v>155</v>
      </c>
    </row>
    <row r="1732" spans="2:65" s="14" customFormat="1" ht="10.199999999999999">
      <c r="B1732" s="161"/>
      <c r="D1732" s="148" t="s">
        <v>162</v>
      </c>
      <c r="E1732" s="162" t="s">
        <v>1</v>
      </c>
      <c r="F1732" s="163" t="s">
        <v>165</v>
      </c>
      <c r="H1732" s="164">
        <v>8.5459999999999994</v>
      </c>
      <c r="I1732" s="165"/>
      <c r="L1732" s="161"/>
      <c r="M1732" s="166"/>
      <c r="T1732" s="167"/>
      <c r="AT1732" s="162" t="s">
        <v>162</v>
      </c>
      <c r="AU1732" s="162" t="s">
        <v>82</v>
      </c>
      <c r="AV1732" s="14" t="s">
        <v>90</v>
      </c>
      <c r="AW1732" s="14" t="s">
        <v>30</v>
      </c>
      <c r="AX1732" s="14" t="s">
        <v>80</v>
      </c>
      <c r="AY1732" s="162" t="s">
        <v>155</v>
      </c>
    </row>
    <row r="1733" spans="2:65" s="1" customFormat="1" ht="24.15" customHeight="1">
      <c r="B1733" s="32"/>
      <c r="C1733" s="175" t="s">
        <v>1664</v>
      </c>
      <c r="D1733" s="175" t="s">
        <v>260</v>
      </c>
      <c r="E1733" s="176" t="s">
        <v>1665</v>
      </c>
      <c r="F1733" s="177" t="s">
        <v>1666</v>
      </c>
      <c r="G1733" s="178" t="s">
        <v>213</v>
      </c>
      <c r="H1733" s="179">
        <v>8.9730000000000008</v>
      </c>
      <c r="I1733" s="180"/>
      <c r="J1733" s="181">
        <f>ROUND(I1733*H1733,2)</f>
        <v>0</v>
      </c>
      <c r="K1733" s="182"/>
      <c r="L1733" s="183"/>
      <c r="M1733" s="184" t="s">
        <v>1</v>
      </c>
      <c r="N1733" s="185" t="s">
        <v>38</v>
      </c>
      <c r="P1733" s="143">
        <f>O1733*H1733</f>
        <v>0</v>
      </c>
      <c r="Q1733" s="143">
        <v>0</v>
      </c>
      <c r="R1733" s="143">
        <f>Q1733*H1733</f>
        <v>0</v>
      </c>
      <c r="S1733" s="143">
        <v>0</v>
      </c>
      <c r="T1733" s="144">
        <f>S1733*H1733</f>
        <v>0</v>
      </c>
      <c r="AR1733" s="145" t="s">
        <v>336</v>
      </c>
      <c r="AT1733" s="145" t="s">
        <v>260</v>
      </c>
      <c r="AU1733" s="145" t="s">
        <v>82</v>
      </c>
      <c r="AY1733" s="17" t="s">
        <v>155</v>
      </c>
      <c r="BE1733" s="146">
        <f>IF(N1733="základní",J1733,0)</f>
        <v>0</v>
      </c>
      <c r="BF1733" s="146">
        <f>IF(N1733="snížená",J1733,0)</f>
        <v>0</v>
      </c>
      <c r="BG1733" s="146">
        <f>IF(N1733="zákl. přenesená",J1733,0)</f>
        <v>0</v>
      </c>
      <c r="BH1733" s="146">
        <f>IF(N1733="sníž. přenesená",J1733,0)</f>
        <v>0</v>
      </c>
      <c r="BI1733" s="146">
        <f>IF(N1733="nulová",J1733,0)</f>
        <v>0</v>
      </c>
      <c r="BJ1733" s="17" t="s">
        <v>80</v>
      </c>
      <c r="BK1733" s="146">
        <f>ROUND(I1733*H1733,2)</f>
        <v>0</v>
      </c>
      <c r="BL1733" s="17" t="s">
        <v>242</v>
      </c>
      <c r="BM1733" s="145" t="s">
        <v>1667</v>
      </c>
    </row>
    <row r="1734" spans="2:65" s="13" customFormat="1" ht="10.199999999999999">
      <c r="B1734" s="154"/>
      <c r="D1734" s="148" t="s">
        <v>162</v>
      </c>
      <c r="E1734" s="155" t="s">
        <v>1</v>
      </c>
      <c r="F1734" s="156" t="s">
        <v>1668</v>
      </c>
      <c r="H1734" s="157">
        <v>8.9730000000000008</v>
      </c>
      <c r="I1734" s="158"/>
      <c r="L1734" s="154"/>
      <c r="M1734" s="159"/>
      <c r="T1734" s="160"/>
      <c r="AT1734" s="155" t="s">
        <v>162</v>
      </c>
      <c r="AU1734" s="155" t="s">
        <v>82</v>
      </c>
      <c r="AV1734" s="13" t="s">
        <v>82</v>
      </c>
      <c r="AW1734" s="13" t="s">
        <v>30</v>
      </c>
      <c r="AX1734" s="13" t="s">
        <v>73</v>
      </c>
      <c r="AY1734" s="155" t="s">
        <v>155</v>
      </c>
    </row>
    <row r="1735" spans="2:65" s="14" customFormat="1" ht="10.199999999999999">
      <c r="B1735" s="161"/>
      <c r="D1735" s="148" t="s">
        <v>162</v>
      </c>
      <c r="E1735" s="162" t="s">
        <v>1</v>
      </c>
      <c r="F1735" s="163" t="s">
        <v>165</v>
      </c>
      <c r="H1735" s="164">
        <v>8.9730000000000008</v>
      </c>
      <c r="I1735" s="165"/>
      <c r="L1735" s="161"/>
      <c r="M1735" s="166"/>
      <c r="T1735" s="167"/>
      <c r="AT1735" s="162" t="s">
        <v>162</v>
      </c>
      <c r="AU1735" s="162" t="s">
        <v>82</v>
      </c>
      <c r="AV1735" s="14" t="s">
        <v>90</v>
      </c>
      <c r="AW1735" s="14" t="s">
        <v>30</v>
      </c>
      <c r="AX1735" s="14" t="s">
        <v>80</v>
      </c>
      <c r="AY1735" s="162" t="s">
        <v>155</v>
      </c>
    </row>
    <row r="1736" spans="2:65" s="1" customFormat="1" ht="44.25" customHeight="1">
      <c r="B1736" s="32"/>
      <c r="C1736" s="133" t="s">
        <v>1129</v>
      </c>
      <c r="D1736" s="133" t="s">
        <v>158</v>
      </c>
      <c r="E1736" s="134" t="s">
        <v>1669</v>
      </c>
      <c r="F1736" s="135" t="s">
        <v>1670</v>
      </c>
      <c r="G1736" s="136" t="s">
        <v>213</v>
      </c>
      <c r="H1736" s="137">
        <v>509.68</v>
      </c>
      <c r="I1736" s="138"/>
      <c r="J1736" s="139">
        <f>ROUND(I1736*H1736,2)</f>
        <v>0</v>
      </c>
      <c r="K1736" s="140"/>
      <c r="L1736" s="32"/>
      <c r="M1736" s="141" t="s">
        <v>1</v>
      </c>
      <c r="N1736" s="142" t="s">
        <v>38</v>
      </c>
      <c r="P1736" s="143">
        <f>O1736*H1736</f>
        <v>0</v>
      </c>
      <c r="Q1736" s="143">
        <v>0</v>
      </c>
      <c r="R1736" s="143">
        <f>Q1736*H1736</f>
        <v>0</v>
      </c>
      <c r="S1736" s="143">
        <v>0</v>
      </c>
      <c r="T1736" s="144">
        <f>S1736*H1736</f>
        <v>0</v>
      </c>
      <c r="AR1736" s="145" t="s">
        <v>242</v>
      </c>
      <c r="AT1736" s="145" t="s">
        <v>158</v>
      </c>
      <c r="AU1736" s="145" t="s">
        <v>82</v>
      </c>
      <c r="AY1736" s="17" t="s">
        <v>155</v>
      </c>
      <c r="BE1736" s="146">
        <f>IF(N1736="základní",J1736,0)</f>
        <v>0</v>
      </c>
      <c r="BF1736" s="146">
        <f>IF(N1736="snížená",J1736,0)</f>
        <v>0</v>
      </c>
      <c r="BG1736" s="146">
        <f>IF(N1736="zákl. přenesená",J1736,0)</f>
        <v>0</v>
      </c>
      <c r="BH1736" s="146">
        <f>IF(N1736="sníž. přenesená",J1736,0)</f>
        <v>0</v>
      </c>
      <c r="BI1736" s="146">
        <f>IF(N1736="nulová",J1736,0)</f>
        <v>0</v>
      </c>
      <c r="BJ1736" s="17" t="s">
        <v>80</v>
      </c>
      <c r="BK1736" s="146">
        <f>ROUND(I1736*H1736,2)</f>
        <v>0</v>
      </c>
      <c r="BL1736" s="17" t="s">
        <v>242</v>
      </c>
      <c r="BM1736" s="145" t="s">
        <v>1671</v>
      </c>
    </row>
    <row r="1737" spans="2:65" s="13" customFormat="1" ht="10.199999999999999">
      <c r="B1737" s="154"/>
      <c r="D1737" s="148" t="s">
        <v>162</v>
      </c>
      <c r="E1737" s="155" t="s">
        <v>1</v>
      </c>
      <c r="F1737" s="156" t="s">
        <v>1672</v>
      </c>
      <c r="H1737" s="157">
        <v>509.68</v>
      </c>
      <c r="I1737" s="158"/>
      <c r="L1737" s="154"/>
      <c r="M1737" s="159"/>
      <c r="T1737" s="160"/>
      <c r="AT1737" s="155" t="s">
        <v>162</v>
      </c>
      <c r="AU1737" s="155" t="s">
        <v>82</v>
      </c>
      <c r="AV1737" s="13" t="s">
        <v>82</v>
      </c>
      <c r="AW1737" s="13" t="s">
        <v>30</v>
      </c>
      <c r="AX1737" s="13" t="s">
        <v>73</v>
      </c>
      <c r="AY1737" s="155" t="s">
        <v>155</v>
      </c>
    </row>
    <row r="1738" spans="2:65" s="14" customFormat="1" ht="10.199999999999999">
      <c r="B1738" s="161"/>
      <c r="D1738" s="148" t="s">
        <v>162</v>
      </c>
      <c r="E1738" s="162" t="s">
        <v>1</v>
      </c>
      <c r="F1738" s="163" t="s">
        <v>165</v>
      </c>
      <c r="H1738" s="164">
        <v>509.68</v>
      </c>
      <c r="I1738" s="165"/>
      <c r="L1738" s="161"/>
      <c r="M1738" s="166"/>
      <c r="T1738" s="167"/>
      <c r="AT1738" s="162" t="s">
        <v>162</v>
      </c>
      <c r="AU1738" s="162" t="s">
        <v>82</v>
      </c>
      <c r="AV1738" s="14" t="s">
        <v>90</v>
      </c>
      <c r="AW1738" s="14" t="s">
        <v>30</v>
      </c>
      <c r="AX1738" s="14" t="s">
        <v>80</v>
      </c>
      <c r="AY1738" s="162" t="s">
        <v>155</v>
      </c>
    </row>
    <row r="1739" spans="2:65" s="1" customFormat="1" ht="37.799999999999997" customHeight="1">
      <c r="B1739" s="32"/>
      <c r="C1739" s="175" t="s">
        <v>1673</v>
      </c>
      <c r="D1739" s="175" t="s">
        <v>260</v>
      </c>
      <c r="E1739" s="176" t="s">
        <v>1674</v>
      </c>
      <c r="F1739" s="177" t="s">
        <v>1675</v>
      </c>
      <c r="G1739" s="178" t="s">
        <v>213</v>
      </c>
      <c r="H1739" s="179">
        <v>535.16399999999999</v>
      </c>
      <c r="I1739" s="180"/>
      <c r="J1739" s="181">
        <f>ROUND(I1739*H1739,2)</f>
        <v>0</v>
      </c>
      <c r="K1739" s="182"/>
      <c r="L1739" s="183"/>
      <c r="M1739" s="184" t="s">
        <v>1</v>
      </c>
      <c r="N1739" s="185" t="s">
        <v>38</v>
      </c>
      <c r="P1739" s="143">
        <f>O1739*H1739</f>
        <v>0</v>
      </c>
      <c r="Q1739" s="143">
        <v>0</v>
      </c>
      <c r="R1739" s="143">
        <f>Q1739*H1739</f>
        <v>0</v>
      </c>
      <c r="S1739" s="143">
        <v>0</v>
      </c>
      <c r="T1739" s="144">
        <f>S1739*H1739</f>
        <v>0</v>
      </c>
      <c r="AR1739" s="145" t="s">
        <v>336</v>
      </c>
      <c r="AT1739" s="145" t="s">
        <v>260</v>
      </c>
      <c r="AU1739" s="145" t="s">
        <v>82</v>
      </c>
      <c r="AY1739" s="17" t="s">
        <v>155</v>
      </c>
      <c r="BE1739" s="146">
        <f>IF(N1739="základní",J1739,0)</f>
        <v>0</v>
      </c>
      <c r="BF1739" s="146">
        <f>IF(N1739="snížená",J1739,0)</f>
        <v>0</v>
      </c>
      <c r="BG1739" s="146">
        <f>IF(N1739="zákl. přenesená",J1739,0)</f>
        <v>0</v>
      </c>
      <c r="BH1739" s="146">
        <f>IF(N1739="sníž. přenesená",J1739,0)</f>
        <v>0</v>
      </c>
      <c r="BI1739" s="146">
        <f>IF(N1739="nulová",J1739,0)</f>
        <v>0</v>
      </c>
      <c r="BJ1739" s="17" t="s">
        <v>80</v>
      </c>
      <c r="BK1739" s="146">
        <f>ROUND(I1739*H1739,2)</f>
        <v>0</v>
      </c>
      <c r="BL1739" s="17" t="s">
        <v>242</v>
      </c>
      <c r="BM1739" s="145" t="s">
        <v>1676</v>
      </c>
    </row>
    <row r="1740" spans="2:65" s="13" customFormat="1" ht="10.199999999999999">
      <c r="B1740" s="154"/>
      <c r="D1740" s="148" t="s">
        <v>162</v>
      </c>
      <c r="E1740" s="155" t="s">
        <v>1</v>
      </c>
      <c r="F1740" s="156" t="s">
        <v>1677</v>
      </c>
      <c r="H1740" s="157">
        <v>535.16399999999999</v>
      </c>
      <c r="I1740" s="158"/>
      <c r="L1740" s="154"/>
      <c r="M1740" s="159"/>
      <c r="T1740" s="160"/>
      <c r="AT1740" s="155" t="s">
        <v>162</v>
      </c>
      <c r="AU1740" s="155" t="s">
        <v>82</v>
      </c>
      <c r="AV1740" s="13" t="s">
        <v>82</v>
      </c>
      <c r="AW1740" s="13" t="s">
        <v>30</v>
      </c>
      <c r="AX1740" s="13" t="s">
        <v>73</v>
      </c>
      <c r="AY1740" s="155" t="s">
        <v>155</v>
      </c>
    </row>
    <row r="1741" spans="2:65" s="14" customFormat="1" ht="10.199999999999999">
      <c r="B1741" s="161"/>
      <c r="D1741" s="148" t="s">
        <v>162</v>
      </c>
      <c r="E1741" s="162" t="s">
        <v>1</v>
      </c>
      <c r="F1741" s="163" t="s">
        <v>165</v>
      </c>
      <c r="H1741" s="164">
        <v>535.16399999999999</v>
      </c>
      <c r="I1741" s="165"/>
      <c r="L1741" s="161"/>
      <c r="M1741" s="166"/>
      <c r="T1741" s="167"/>
      <c r="AT1741" s="162" t="s">
        <v>162</v>
      </c>
      <c r="AU1741" s="162" t="s">
        <v>82</v>
      </c>
      <c r="AV1741" s="14" t="s">
        <v>90</v>
      </c>
      <c r="AW1741" s="14" t="s">
        <v>30</v>
      </c>
      <c r="AX1741" s="14" t="s">
        <v>80</v>
      </c>
      <c r="AY1741" s="162" t="s">
        <v>155</v>
      </c>
    </row>
    <row r="1742" spans="2:65" s="1" customFormat="1" ht="44.25" customHeight="1">
      <c r="B1742" s="32"/>
      <c r="C1742" s="133" t="s">
        <v>1134</v>
      </c>
      <c r="D1742" s="133" t="s">
        <v>158</v>
      </c>
      <c r="E1742" s="134" t="s">
        <v>1678</v>
      </c>
      <c r="F1742" s="135" t="s">
        <v>1679</v>
      </c>
      <c r="G1742" s="136" t="s">
        <v>213</v>
      </c>
      <c r="H1742" s="137">
        <v>92.875</v>
      </c>
      <c r="I1742" s="138"/>
      <c r="J1742" s="139">
        <f>ROUND(I1742*H1742,2)</f>
        <v>0</v>
      </c>
      <c r="K1742" s="140"/>
      <c r="L1742" s="32"/>
      <c r="M1742" s="141" t="s">
        <v>1</v>
      </c>
      <c r="N1742" s="142" t="s">
        <v>38</v>
      </c>
      <c r="P1742" s="143">
        <f>O1742*H1742</f>
        <v>0</v>
      </c>
      <c r="Q1742" s="143">
        <v>0</v>
      </c>
      <c r="R1742" s="143">
        <f>Q1742*H1742</f>
        <v>0</v>
      </c>
      <c r="S1742" s="143">
        <v>0</v>
      </c>
      <c r="T1742" s="144">
        <f>S1742*H1742</f>
        <v>0</v>
      </c>
      <c r="AR1742" s="145" t="s">
        <v>242</v>
      </c>
      <c r="AT1742" s="145" t="s">
        <v>158</v>
      </c>
      <c r="AU1742" s="145" t="s">
        <v>82</v>
      </c>
      <c r="AY1742" s="17" t="s">
        <v>155</v>
      </c>
      <c r="BE1742" s="146">
        <f>IF(N1742="základní",J1742,0)</f>
        <v>0</v>
      </c>
      <c r="BF1742" s="146">
        <f>IF(N1742="snížená",J1742,0)</f>
        <v>0</v>
      </c>
      <c r="BG1742" s="146">
        <f>IF(N1742="zákl. přenesená",J1742,0)</f>
        <v>0</v>
      </c>
      <c r="BH1742" s="146">
        <f>IF(N1742="sníž. přenesená",J1742,0)</f>
        <v>0</v>
      </c>
      <c r="BI1742" s="146">
        <f>IF(N1742="nulová",J1742,0)</f>
        <v>0</v>
      </c>
      <c r="BJ1742" s="17" t="s">
        <v>80</v>
      </c>
      <c r="BK1742" s="146">
        <f>ROUND(I1742*H1742,2)</f>
        <v>0</v>
      </c>
      <c r="BL1742" s="17" t="s">
        <v>242</v>
      </c>
      <c r="BM1742" s="145" t="s">
        <v>1680</v>
      </c>
    </row>
    <row r="1743" spans="2:65" s="12" customFormat="1" ht="10.199999999999999">
      <c r="B1743" s="147"/>
      <c r="D1743" s="148" t="s">
        <v>162</v>
      </c>
      <c r="E1743" s="149" t="s">
        <v>1</v>
      </c>
      <c r="F1743" s="150" t="s">
        <v>311</v>
      </c>
      <c r="H1743" s="149" t="s">
        <v>1</v>
      </c>
      <c r="I1743" s="151"/>
      <c r="L1743" s="147"/>
      <c r="M1743" s="152"/>
      <c r="T1743" s="153"/>
      <c r="AT1743" s="149" t="s">
        <v>162</v>
      </c>
      <c r="AU1743" s="149" t="s">
        <v>82</v>
      </c>
      <c r="AV1743" s="12" t="s">
        <v>80</v>
      </c>
      <c r="AW1743" s="12" t="s">
        <v>30</v>
      </c>
      <c r="AX1743" s="12" t="s">
        <v>73</v>
      </c>
      <c r="AY1743" s="149" t="s">
        <v>155</v>
      </c>
    </row>
    <row r="1744" spans="2:65" s="12" customFormat="1" ht="10.199999999999999">
      <c r="B1744" s="147"/>
      <c r="D1744" s="148" t="s">
        <v>162</v>
      </c>
      <c r="E1744" s="149" t="s">
        <v>1</v>
      </c>
      <c r="F1744" s="150" t="s">
        <v>1681</v>
      </c>
      <c r="H1744" s="149" t="s">
        <v>1</v>
      </c>
      <c r="I1744" s="151"/>
      <c r="L1744" s="147"/>
      <c r="M1744" s="152"/>
      <c r="T1744" s="153"/>
      <c r="AT1744" s="149" t="s">
        <v>162</v>
      </c>
      <c r="AU1744" s="149" t="s">
        <v>82</v>
      </c>
      <c r="AV1744" s="12" t="s">
        <v>80</v>
      </c>
      <c r="AW1744" s="12" t="s">
        <v>30</v>
      </c>
      <c r="AX1744" s="12" t="s">
        <v>73</v>
      </c>
      <c r="AY1744" s="149" t="s">
        <v>155</v>
      </c>
    </row>
    <row r="1745" spans="2:65" s="13" customFormat="1" ht="10.199999999999999">
      <c r="B1745" s="154"/>
      <c r="D1745" s="148" t="s">
        <v>162</v>
      </c>
      <c r="E1745" s="155" t="s">
        <v>1</v>
      </c>
      <c r="F1745" s="156" t="s">
        <v>1682</v>
      </c>
      <c r="H1745" s="157">
        <v>26.734999999999999</v>
      </c>
      <c r="I1745" s="158"/>
      <c r="L1745" s="154"/>
      <c r="M1745" s="159"/>
      <c r="T1745" s="160"/>
      <c r="AT1745" s="155" t="s">
        <v>162</v>
      </c>
      <c r="AU1745" s="155" t="s">
        <v>82</v>
      </c>
      <c r="AV1745" s="13" t="s">
        <v>82</v>
      </c>
      <c r="AW1745" s="13" t="s">
        <v>30</v>
      </c>
      <c r="AX1745" s="13" t="s">
        <v>73</v>
      </c>
      <c r="AY1745" s="155" t="s">
        <v>155</v>
      </c>
    </row>
    <row r="1746" spans="2:65" s="12" customFormat="1" ht="10.199999999999999">
      <c r="B1746" s="147"/>
      <c r="D1746" s="148" t="s">
        <v>162</v>
      </c>
      <c r="E1746" s="149" t="s">
        <v>1</v>
      </c>
      <c r="F1746" s="150" t="s">
        <v>1683</v>
      </c>
      <c r="H1746" s="149" t="s">
        <v>1</v>
      </c>
      <c r="I1746" s="151"/>
      <c r="L1746" s="147"/>
      <c r="M1746" s="152"/>
      <c r="T1746" s="153"/>
      <c r="AT1746" s="149" t="s">
        <v>162</v>
      </c>
      <c r="AU1746" s="149" t="s">
        <v>82</v>
      </c>
      <c r="AV1746" s="12" t="s">
        <v>80</v>
      </c>
      <c r="AW1746" s="12" t="s">
        <v>30</v>
      </c>
      <c r="AX1746" s="12" t="s">
        <v>73</v>
      </c>
      <c r="AY1746" s="149" t="s">
        <v>155</v>
      </c>
    </row>
    <row r="1747" spans="2:65" s="13" customFormat="1" ht="10.199999999999999">
      <c r="B1747" s="154"/>
      <c r="D1747" s="148" t="s">
        <v>162</v>
      </c>
      <c r="E1747" s="155" t="s">
        <v>1</v>
      </c>
      <c r="F1747" s="156" t="s">
        <v>1684</v>
      </c>
      <c r="H1747" s="157">
        <v>47.26</v>
      </c>
      <c r="I1747" s="158"/>
      <c r="L1747" s="154"/>
      <c r="M1747" s="159"/>
      <c r="T1747" s="160"/>
      <c r="AT1747" s="155" t="s">
        <v>162</v>
      </c>
      <c r="AU1747" s="155" t="s">
        <v>82</v>
      </c>
      <c r="AV1747" s="13" t="s">
        <v>82</v>
      </c>
      <c r="AW1747" s="13" t="s">
        <v>30</v>
      </c>
      <c r="AX1747" s="13" t="s">
        <v>73</v>
      </c>
      <c r="AY1747" s="155" t="s">
        <v>155</v>
      </c>
    </row>
    <row r="1748" spans="2:65" s="12" customFormat="1" ht="10.199999999999999">
      <c r="B1748" s="147"/>
      <c r="D1748" s="148" t="s">
        <v>162</v>
      </c>
      <c r="E1748" s="149" t="s">
        <v>1</v>
      </c>
      <c r="F1748" s="150" t="s">
        <v>1647</v>
      </c>
      <c r="H1748" s="149" t="s">
        <v>1</v>
      </c>
      <c r="I1748" s="151"/>
      <c r="L1748" s="147"/>
      <c r="M1748" s="152"/>
      <c r="T1748" s="153"/>
      <c r="AT1748" s="149" t="s">
        <v>162</v>
      </c>
      <c r="AU1748" s="149" t="s">
        <v>82</v>
      </c>
      <c r="AV1748" s="12" t="s">
        <v>80</v>
      </c>
      <c r="AW1748" s="12" t="s">
        <v>30</v>
      </c>
      <c r="AX1748" s="12" t="s">
        <v>73</v>
      </c>
      <c r="AY1748" s="149" t="s">
        <v>155</v>
      </c>
    </row>
    <row r="1749" spans="2:65" s="13" customFormat="1" ht="10.199999999999999">
      <c r="B1749" s="154"/>
      <c r="D1749" s="148" t="s">
        <v>162</v>
      </c>
      <c r="E1749" s="155" t="s">
        <v>1</v>
      </c>
      <c r="F1749" s="156" t="s">
        <v>1648</v>
      </c>
      <c r="H1749" s="157">
        <v>18.88</v>
      </c>
      <c r="I1749" s="158"/>
      <c r="L1749" s="154"/>
      <c r="M1749" s="159"/>
      <c r="T1749" s="160"/>
      <c r="AT1749" s="155" t="s">
        <v>162</v>
      </c>
      <c r="AU1749" s="155" t="s">
        <v>82</v>
      </c>
      <c r="AV1749" s="13" t="s">
        <v>82</v>
      </c>
      <c r="AW1749" s="13" t="s">
        <v>30</v>
      </c>
      <c r="AX1749" s="13" t="s">
        <v>73</v>
      </c>
      <c r="AY1749" s="155" t="s">
        <v>155</v>
      </c>
    </row>
    <row r="1750" spans="2:65" s="14" customFormat="1" ht="10.199999999999999">
      <c r="B1750" s="161"/>
      <c r="D1750" s="148" t="s">
        <v>162</v>
      </c>
      <c r="E1750" s="162" t="s">
        <v>1</v>
      </c>
      <c r="F1750" s="163" t="s">
        <v>165</v>
      </c>
      <c r="H1750" s="164">
        <v>92.875</v>
      </c>
      <c r="I1750" s="165"/>
      <c r="L1750" s="161"/>
      <c r="M1750" s="166"/>
      <c r="T1750" s="167"/>
      <c r="AT1750" s="162" t="s">
        <v>162</v>
      </c>
      <c r="AU1750" s="162" t="s">
        <v>82</v>
      </c>
      <c r="AV1750" s="14" t="s">
        <v>90</v>
      </c>
      <c r="AW1750" s="14" t="s">
        <v>30</v>
      </c>
      <c r="AX1750" s="14" t="s">
        <v>80</v>
      </c>
      <c r="AY1750" s="162" t="s">
        <v>155</v>
      </c>
    </row>
    <row r="1751" spans="2:65" s="1" customFormat="1" ht="24.15" customHeight="1">
      <c r="B1751" s="32"/>
      <c r="C1751" s="175" t="s">
        <v>1685</v>
      </c>
      <c r="D1751" s="175" t="s">
        <v>260</v>
      </c>
      <c r="E1751" s="176" t="s">
        <v>1686</v>
      </c>
      <c r="F1751" s="177" t="s">
        <v>1687</v>
      </c>
      <c r="G1751" s="178" t="s">
        <v>213</v>
      </c>
      <c r="H1751" s="179">
        <v>108.246</v>
      </c>
      <c r="I1751" s="180"/>
      <c r="J1751" s="181">
        <f>ROUND(I1751*H1751,2)</f>
        <v>0</v>
      </c>
      <c r="K1751" s="182"/>
      <c r="L1751" s="183"/>
      <c r="M1751" s="184" t="s">
        <v>1</v>
      </c>
      <c r="N1751" s="185" t="s">
        <v>38</v>
      </c>
      <c r="P1751" s="143">
        <f>O1751*H1751</f>
        <v>0</v>
      </c>
      <c r="Q1751" s="143">
        <v>0</v>
      </c>
      <c r="R1751" s="143">
        <f>Q1751*H1751</f>
        <v>0</v>
      </c>
      <c r="S1751" s="143">
        <v>0</v>
      </c>
      <c r="T1751" s="144">
        <f>S1751*H1751</f>
        <v>0</v>
      </c>
      <c r="AR1751" s="145" t="s">
        <v>336</v>
      </c>
      <c r="AT1751" s="145" t="s">
        <v>260</v>
      </c>
      <c r="AU1751" s="145" t="s">
        <v>82</v>
      </c>
      <c r="AY1751" s="17" t="s">
        <v>155</v>
      </c>
      <c r="BE1751" s="146">
        <f>IF(N1751="základní",J1751,0)</f>
        <v>0</v>
      </c>
      <c r="BF1751" s="146">
        <f>IF(N1751="snížená",J1751,0)</f>
        <v>0</v>
      </c>
      <c r="BG1751" s="146">
        <f>IF(N1751="zákl. přenesená",J1751,0)</f>
        <v>0</v>
      </c>
      <c r="BH1751" s="146">
        <f>IF(N1751="sníž. přenesená",J1751,0)</f>
        <v>0</v>
      </c>
      <c r="BI1751" s="146">
        <f>IF(N1751="nulová",J1751,0)</f>
        <v>0</v>
      </c>
      <c r="BJ1751" s="17" t="s">
        <v>80</v>
      </c>
      <c r="BK1751" s="146">
        <f>ROUND(I1751*H1751,2)</f>
        <v>0</v>
      </c>
      <c r="BL1751" s="17" t="s">
        <v>242</v>
      </c>
      <c r="BM1751" s="145" t="s">
        <v>1688</v>
      </c>
    </row>
    <row r="1752" spans="2:65" s="13" customFormat="1" ht="10.199999999999999">
      <c r="B1752" s="154"/>
      <c r="D1752" s="148" t="s">
        <v>162</v>
      </c>
      <c r="E1752" s="155" t="s">
        <v>1</v>
      </c>
      <c r="F1752" s="156" t="s">
        <v>1689</v>
      </c>
      <c r="H1752" s="157">
        <v>108.246</v>
      </c>
      <c r="I1752" s="158"/>
      <c r="L1752" s="154"/>
      <c r="M1752" s="159"/>
      <c r="T1752" s="160"/>
      <c r="AT1752" s="155" t="s">
        <v>162</v>
      </c>
      <c r="AU1752" s="155" t="s">
        <v>82</v>
      </c>
      <c r="AV1752" s="13" t="s">
        <v>82</v>
      </c>
      <c r="AW1752" s="13" t="s">
        <v>30</v>
      </c>
      <c r="AX1752" s="13" t="s">
        <v>73</v>
      </c>
      <c r="AY1752" s="155" t="s">
        <v>155</v>
      </c>
    </row>
    <row r="1753" spans="2:65" s="14" customFormat="1" ht="10.199999999999999">
      <c r="B1753" s="161"/>
      <c r="D1753" s="148" t="s">
        <v>162</v>
      </c>
      <c r="E1753" s="162" t="s">
        <v>1</v>
      </c>
      <c r="F1753" s="163" t="s">
        <v>165</v>
      </c>
      <c r="H1753" s="164">
        <v>108.246</v>
      </c>
      <c r="I1753" s="165"/>
      <c r="L1753" s="161"/>
      <c r="M1753" s="166"/>
      <c r="T1753" s="167"/>
      <c r="AT1753" s="162" t="s">
        <v>162</v>
      </c>
      <c r="AU1753" s="162" t="s">
        <v>82</v>
      </c>
      <c r="AV1753" s="14" t="s">
        <v>90</v>
      </c>
      <c r="AW1753" s="14" t="s">
        <v>30</v>
      </c>
      <c r="AX1753" s="14" t="s">
        <v>80</v>
      </c>
      <c r="AY1753" s="162" t="s">
        <v>155</v>
      </c>
    </row>
    <row r="1754" spans="2:65" s="1" customFormat="1" ht="44.25" customHeight="1">
      <c r="B1754" s="32"/>
      <c r="C1754" s="133" t="s">
        <v>1147</v>
      </c>
      <c r="D1754" s="133" t="s">
        <v>158</v>
      </c>
      <c r="E1754" s="134" t="s">
        <v>1690</v>
      </c>
      <c r="F1754" s="135" t="s">
        <v>1691</v>
      </c>
      <c r="G1754" s="136" t="s">
        <v>335</v>
      </c>
      <c r="H1754" s="137">
        <v>3.39</v>
      </c>
      <c r="I1754" s="138"/>
      <c r="J1754" s="139">
        <f>ROUND(I1754*H1754,2)</f>
        <v>0</v>
      </c>
      <c r="K1754" s="140"/>
      <c r="L1754" s="32"/>
      <c r="M1754" s="141" t="s">
        <v>1</v>
      </c>
      <c r="N1754" s="142" t="s">
        <v>38</v>
      </c>
      <c r="P1754" s="143">
        <f>O1754*H1754</f>
        <v>0</v>
      </c>
      <c r="Q1754" s="143">
        <v>0</v>
      </c>
      <c r="R1754" s="143">
        <f>Q1754*H1754</f>
        <v>0</v>
      </c>
      <c r="S1754" s="143">
        <v>0</v>
      </c>
      <c r="T1754" s="144">
        <f>S1754*H1754</f>
        <v>0</v>
      </c>
      <c r="AR1754" s="145" t="s">
        <v>242</v>
      </c>
      <c r="AT1754" s="145" t="s">
        <v>158</v>
      </c>
      <c r="AU1754" s="145" t="s">
        <v>82</v>
      </c>
      <c r="AY1754" s="17" t="s">
        <v>155</v>
      </c>
      <c r="BE1754" s="146">
        <f>IF(N1754="základní",J1754,0)</f>
        <v>0</v>
      </c>
      <c r="BF1754" s="146">
        <f>IF(N1754="snížená",J1754,0)</f>
        <v>0</v>
      </c>
      <c r="BG1754" s="146">
        <f>IF(N1754="zákl. přenesená",J1754,0)</f>
        <v>0</v>
      </c>
      <c r="BH1754" s="146">
        <f>IF(N1754="sníž. přenesená",J1754,0)</f>
        <v>0</v>
      </c>
      <c r="BI1754" s="146">
        <f>IF(N1754="nulová",J1754,0)</f>
        <v>0</v>
      </c>
      <c r="BJ1754" s="17" t="s">
        <v>80</v>
      </c>
      <c r="BK1754" s="146">
        <f>ROUND(I1754*H1754,2)</f>
        <v>0</v>
      </c>
      <c r="BL1754" s="17" t="s">
        <v>242</v>
      </c>
      <c r="BM1754" s="145" t="s">
        <v>1692</v>
      </c>
    </row>
    <row r="1755" spans="2:65" s="11" customFormat="1" ht="22.8" customHeight="1">
      <c r="B1755" s="121"/>
      <c r="D1755" s="122" t="s">
        <v>72</v>
      </c>
      <c r="E1755" s="131" t="s">
        <v>1693</v>
      </c>
      <c r="F1755" s="131" t="s">
        <v>1694</v>
      </c>
      <c r="I1755" s="124"/>
      <c r="J1755" s="132">
        <f>BK1755</f>
        <v>0</v>
      </c>
      <c r="L1755" s="121"/>
      <c r="M1755" s="126"/>
      <c r="P1755" s="127">
        <f>SUM(P1756:P1762)</f>
        <v>0</v>
      </c>
      <c r="R1755" s="127">
        <f>SUM(R1756:R1762)</f>
        <v>0</v>
      </c>
      <c r="T1755" s="128">
        <f>SUM(T1756:T1762)</f>
        <v>0</v>
      </c>
      <c r="AR1755" s="122" t="s">
        <v>82</v>
      </c>
      <c r="AT1755" s="129" t="s">
        <v>72</v>
      </c>
      <c r="AU1755" s="129" t="s">
        <v>80</v>
      </c>
      <c r="AY1755" s="122" t="s">
        <v>155</v>
      </c>
      <c r="BK1755" s="130">
        <f>SUM(BK1756:BK1762)</f>
        <v>0</v>
      </c>
    </row>
    <row r="1756" spans="2:65" s="1" customFormat="1" ht="24.15" customHeight="1">
      <c r="B1756" s="32"/>
      <c r="C1756" s="133" t="s">
        <v>1695</v>
      </c>
      <c r="D1756" s="133" t="s">
        <v>158</v>
      </c>
      <c r="E1756" s="134" t="s">
        <v>1696</v>
      </c>
      <c r="F1756" s="135" t="s">
        <v>1697</v>
      </c>
      <c r="G1756" s="136" t="s">
        <v>441</v>
      </c>
      <c r="H1756" s="137">
        <v>2</v>
      </c>
      <c r="I1756" s="138"/>
      <c r="J1756" s="139">
        <f>ROUND(I1756*H1756,2)</f>
        <v>0</v>
      </c>
      <c r="K1756" s="140"/>
      <c r="L1756" s="32"/>
      <c r="M1756" s="141" t="s">
        <v>1</v>
      </c>
      <c r="N1756" s="142" t="s">
        <v>38</v>
      </c>
      <c r="P1756" s="143">
        <f>O1756*H1756</f>
        <v>0</v>
      </c>
      <c r="Q1756" s="143">
        <v>0</v>
      </c>
      <c r="R1756" s="143">
        <f>Q1756*H1756</f>
        <v>0</v>
      </c>
      <c r="S1756" s="143">
        <v>0</v>
      </c>
      <c r="T1756" s="144">
        <f>S1756*H1756</f>
        <v>0</v>
      </c>
      <c r="AR1756" s="145" t="s">
        <v>242</v>
      </c>
      <c r="AT1756" s="145" t="s">
        <v>158</v>
      </c>
      <c r="AU1756" s="145" t="s">
        <v>82</v>
      </c>
      <c r="AY1756" s="17" t="s">
        <v>155</v>
      </c>
      <c r="BE1756" s="146">
        <f>IF(N1756="základní",J1756,0)</f>
        <v>0</v>
      </c>
      <c r="BF1756" s="146">
        <f>IF(N1756="snížená",J1756,0)</f>
        <v>0</v>
      </c>
      <c r="BG1756" s="146">
        <f>IF(N1756="zákl. přenesená",J1756,0)</f>
        <v>0</v>
      </c>
      <c r="BH1756" s="146">
        <f>IF(N1756="sníž. přenesená",J1756,0)</f>
        <v>0</v>
      </c>
      <c r="BI1756" s="146">
        <f>IF(N1756="nulová",J1756,0)</f>
        <v>0</v>
      </c>
      <c r="BJ1756" s="17" t="s">
        <v>80</v>
      </c>
      <c r="BK1756" s="146">
        <f>ROUND(I1756*H1756,2)</f>
        <v>0</v>
      </c>
      <c r="BL1756" s="17" t="s">
        <v>242</v>
      </c>
      <c r="BM1756" s="145" t="s">
        <v>1698</v>
      </c>
    </row>
    <row r="1757" spans="2:65" s="12" customFormat="1" ht="10.199999999999999">
      <c r="B1757" s="147"/>
      <c r="D1757" s="148" t="s">
        <v>162</v>
      </c>
      <c r="E1757" s="149" t="s">
        <v>1</v>
      </c>
      <c r="F1757" s="150" t="s">
        <v>1699</v>
      </c>
      <c r="H1757" s="149" t="s">
        <v>1</v>
      </c>
      <c r="I1757" s="151"/>
      <c r="L1757" s="147"/>
      <c r="M1757" s="152"/>
      <c r="T1757" s="153"/>
      <c r="AT1757" s="149" t="s">
        <v>162</v>
      </c>
      <c r="AU1757" s="149" t="s">
        <v>82</v>
      </c>
      <c r="AV1757" s="12" t="s">
        <v>80</v>
      </c>
      <c r="AW1757" s="12" t="s">
        <v>30</v>
      </c>
      <c r="AX1757" s="12" t="s">
        <v>73</v>
      </c>
      <c r="AY1757" s="149" t="s">
        <v>155</v>
      </c>
    </row>
    <row r="1758" spans="2:65" s="13" customFormat="1" ht="10.199999999999999">
      <c r="B1758" s="154"/>
      <c r="D1758" s="148" t="s">
        <v>162</v>
      </c>
      <c r="E1758" s="155" t="s">
        <v>1</v>
      </c>
      <c r="F1758" s="156" t="s">
        <v>82</v>
      </c>
      <c r="H1758" s="157">
        <v>2</v>
      </c>
      <c r="I1758" s="158"/>
      <c r="L1758" s="154"/>
      <c r="M1758" s="159"/>
      <c r="T1758" s="160"/>
      <c r="AT1758" s="155" t="s">
        <v>162</v>
      </c>
      <c r="AU1758" s="155" t="s">
        <v>82</v>
      </c>
      <c r="AV1758" s="13" t="s">
        <v>82</v>
      </c>
      <c r="AW1758" s="13" t="s">
        <v>30</v>
      </c>
      <c r="AX1758" s="13" t="s">
        <v>73</v>
      </c>
      <c r="AY1758" s="155" t="s">
        <v>155</v>
      </c>
    </row>
    <row r="1759" spans="2:65" s="14" customFormat="1" ht="10.199999999999999">
      <c r="B1759" s="161"/>
      <c r="D1759" s="148" t="s">
        <v>162</v>
      </c>
      <c r="E1759" s="162" t="s">
        <v>1</v>
      </c>
      <c r="F1759" s="163" t="s">
        <v>165</v>
      </c>
      <c r="H1759" s="164">
        <v>2</v>
      </c>
      <c r="I1759" s="165"/>
      <c r="L1759" s="161"/>
      <c r="M1759" s="166"/>
      <c r="T1759" s="167"/>
      <c r="AT1759" s="162" t="s">
        <v>162</v>
      </c>
      <c r="AU1759" s="162" t="s">
        <v>82</v>
      </c>
      <c r="AV1759" s="14" t="s">
        <v>90</v>
      </c>
      <c r="AW1759" s="14" t="s">
        <v>30</v>
      </c>
      <c r="AX1759" s="14" t="s">
        <v>80</v>
      </c>
      <c r="AY1759" s="162" t="s">
        <v>155</v>
      </c>
    </row>
    <row r="1760" spans="2:65" s="1" customFormat="1" ht="16.5" customHeight="1">
      <c r="B1760" s="32"/>
      <c r="C1760" s="133" t="s">
        <v>1152</v>
      </c>
      <c r="D1760" s="133" t="s">
        <v>158</v>
      </c>
      <c r="E1760" s="134" t="s">
        <v>1700</v>
      </c>
      <c r="F1760" s="135" t="s">
        <v>1701</v>
      </c>
      <c r="G1760" s="136" t="s">
        <v>1702</v>
      </c>
      <c r="H1760" s="137">
        <v>2</v>
      </c>
      <c r="I1760" s="138"/>
      <c r="J1760" s="139">
        <f>ROUND(I1760*H1760,2)</f>
        <v>0</v>
      </c>
      <c r="K1760" s="140"/>
      <c r="L1760" s="32"/>
      <c r="M1760" s="141" t="s">
        <v>1</v>
      </c>
      <c r="N1760" s="142" t="s">
        <v>38</v>
      </c>
      <c r="P1760" s="143">
        <f>O1760*H1760</f>
        <v>0</v>
      </c>
      <c r="Q1760" s="143">
        <v>0</v>
      </c>
      <c r="R1760" s="143">
        <f>Q1760*H1760</f>
        <v>0</v>
      </c>
      <c r="S1760" s="143">
        <v>0</v>
      </c>
      <c r="T1760" s="144">
        <f>S1760*H1760</f>
        <v>0</v>
      </c>
      <c r="AR1760" s="145" t="s">
        <v>242</v>
      </c>
      <c r="AT1760" s="145" t="s">
        <v>158</v>
      </c>
      <c r="AU1760" s="145" t="s">
        <v>82</v>
      </c>
      <c r="AY1760" s="17" t="s">
        <v>155</v>
      </c>
      <c r="BE1760" s="146">
        <f>IF(N1760="základní",J1760,0)</f>
        <v>0</v>
      </c>
      <c r="BF1760" s="146">
        <f>IF(N1760="snížená",J1760,0)</f>
        <v>0</v>
      </c>
      <c r="BG1760" s="146">
        <f>IF(N1760="zákl. přenesená",J1760,0)</f>
        <v>0</v>
      </c>
      <c r="BH1760" s="146">
        <f>IF(N1760="sníž. přenesená",J1760,0)</f>
        <v>0</v>
      </c>
      <c r="BI1760" s="146">
        <f>IF(N1760="nulová",J1760,0)</f>
        <v>0</v>
      </c>
      <c r="BJ1760" s="17" t="s">
        <v>80</v>
      </c>
      <c r="BK1760" s="146">
        <f>ROUND(I1760*H1760,2)</f>
        <v>0</v>
      </c>
      <c r="BL1760" s="17" t="s">
        <v>242</v>
      </c>
      <c r="BM1760" s="145" t="s">
        <v>1703</v>
      </c>
    </row>
    <row r="1761" spans="2:65" s="1" customFormat="1" ht="24.15" customHeight="1">
      <c r="B1761" s="32"/>
      <c r="C1761" s="133" t="s">
        <v>1704</v>
      </c>
      <c r="D1761" s="133" t="s">
        <v>158</v>
      </c>
      <c r="E1761" s="134" t="s">
        <v>1705</v>
      </c>
      <c r="F1761" s="135" t="s">
        <v>1706</v>
      </c>
      <c r="G1761" s="136" t="s">
        <v>441</v>
      </c>
      <c r="H1761" s="137">
        <v>1</v>
      </c>
      <c r="I1761" s="138"/>
      <c r="J1761" s="139">
        <f>ROUND(I1761*H1761,2)</f>
        <v>0</v>
      </c>
      <c r="K1761" s="140"/>
      <c r="L1761" s="32"/>
      <c r="M1761" s="141" t="s">
        <v>1</v>
      </c>
      <c r="N1761" s="142" t="s">
        <v>38</v>
      </c>
      <c r="P1761" s="143">
        <f>O1761*H1761</f>
        <v>0</v>
      </c>
      <c r="Q1761" s="143">
        <v>0</v>
      </c>
      <c r="R1761" s="143">
        <f>Q1761*H1761</f>
        <v>0</v>
      </c>
      <c r="S1761" s="143">
        <v>0</v>
      </c>
      <c r="T1761" s="144">
        <f>S1761*H1761</f>
        <v>0</v>
      </c>
      <c r="AR1761" s="145" t="s">
        <v>242</v>
      </c>
      <c r="AT1761" s="145" t="s">
        <v>158</v>
      </c>
      <c r="AU1761" s="145" t="s">
        <v>82</v>
      </c>
      <c r="AY1761" s="17" t="s">
        <v>155</v>
      </c>
      <c r="BE1761" s="146">
        <f>IF(N1761="základní",J1761,0)</f>
        <v>0</v>
      </c>
      <c r="BF1761" s="146">
        <f>IF(N1761="snížená",J1761,0)</f>
        <v>0</v>
      </c>
      <c r="BG1761" s="146">
        <f>IF(N1761="zákl. přenesená",J1761,0)</f>
        <v>0</v>
      </c>
      <c r="BH1761" s="146">
        <f>IF(N1761="sníž. přenesená",J1761,0)</f>
        <v>0</v>
      </c>
      <c r="BI1761" s="146">
        <f>IF(N1761="nulová",J1761,0)</f>
        <v>0</v>
      </c>
      <c r="BJ1761" s="17" t="s">
        <v>80</v>
      </c>
      <c r="BK1761" s="146">
        <f>ROUND(I1761*H1761,2)</f>
        <v>0</v>
      </c>
      <c r="BL1761" s="17" t="s">
        <v>242</v>
      </c>
      <c r="BM1761" s="145" t="s">
        <v>1707</v>
      </c>
    </row>
    <row r="1762" spans="2:65" s="1" customFormat="1" ht="24.15" customHeight="1">
      <c r="B1762" s="32"/>
      <c r="C1762" s="133" t="s">
        <v>1160</v>
      </c>
      <c r="D1762" s="133" t="s">
        <v>158</v>
      </c>
      <c r="E1762" s="134" t="s">
        <v>1708</v>
      </c>
      <c r="F1762" s="135" t="s">
        <v>1709</v>
      </c>
      <c r="G1762" s="136" t="s">
        <v>221</v>
      </c>
      <c r="H1762" s="137">
        <v>1</v>
      </c>
      <c r="I1762" s="138"/>
      <c r="J1762" s="139">
        <f>ROUND(I1762*H1762,2)</f>
        <v>0</v>
      </c>
      <c r="K1762" s="140"/>
      <c r="L1762" s="32"/>
      <c r="M1762" s="141" t="s">
        <v>1</v>
      </c>
      <c r="N1762" s="142" t="s">
        <v>38</v>
      </c>
      <c r="P1762" s="143">
        <f>O1762*H1762</f>
        <v>0</v>
      </c>
      <c r="Q1762" s="143">
        <v>0</v>
      </c>
      <c r="R1762" s="143">
        <f>Q1762*H1762</f>
        <v>0</v>
      </c>
      <c r="S1762" s="143">
        <v>0</v>
      </c>
      <c r="T1762" s="144">
        <f>S1762*H1762</f>
        <v>0</v>
      </c>
      <c r="AR1762" s="145" t="s">
        <v>242</v>
      </c>
      <c r="AT1762" s="145" t="s">
        <v>158</v>
      </c>
      <c r="AU1762" s="145" t="s">
        <v>82</v>
      </c>
      <c r="AY1762" s="17" t="s">
        <v>155</v>
      </c>
      <c r="BE1762" s="146">
        <f>IF(N1762="základní",J1762,0)</f>
        <v>0</v>
      </c>
      <c r="BF1762" s="146">
        <f>IF(N1762="snížená",J1762,0)</f>
        <v>0</v>
      </c>
      <c r="BG1762" s="146">
        <f>IF(N1762="zákl. přenesená",J1762,0)</f>
        <v>0</v>
      </c>
      <c r="BH1762" s="146">
        <f>IF(N1762="sníž. přenesená",J1762,0)</f>
        <v>0</v>
      </c>
      <c r="BI1762" s="146">
        <f>IF(N1762="nulová",J1762,0)</f>
        <v>0</v>
      </c>
      <c r="BJ1762" s="17" t="s">
        <v>80</v>
      </c>
      <c r="BK1762" s="146">
        <f>ROUND(I1762*H1762,2)</f>
        <v>0</v>
      </c>
      <c r="BL1762" s="17" t="s">
        <v>242</v>
      </c>
      <c r="BM1762" s="145" t="s">
        <v>1710</v>
      </c>
    </row>
    <row r="1763" spans="2:65" s="11" customFormat="1" ht="22.8" customHeight="1">
      <c r="B1763" s="121"/>
      <c r="D1763" s="122" t="s">
        <v>72</v>
      </c>
      <c r="E1763" s="131" t="s">
        <v>1711</v>
      </c>
      <c r="F1763" s="131" t="s">
        <v>1712</v>
      </c>
      <c r="I1763" s="124"/>
      <c r="J1763" s="132">
        <f>BK1763</f>
        <v>0</v>
      </c>
      <c r="L1763" s="121"/>
      <c r="M1763" s="126"/>
      <c r="P1763" s="127">
        <f>SUM(P1764:P1937)</f>
        <v>0</v>
      </c>
      <c r="R1763" s="127">
        <f>SUM(R1764:R1937)</f>
        <v>0</v>
      </c>
      <c r="T1763" s="128">
        <f>SUM(T1764:T1937)</f>
        <v>0</v>
      </c>
      <c r="AR1763" s="122" t="s">
        <v>82</v>
      </c>
      <c r="AT1763" s="129" t="s">
        <v>72</v>
      </c>
      <c r="AU1763" s="129" t="s">
        <v>80</v>
      </c>
      <c r="AY1763" s="122" t="s">
        <v>155</v>
      </c>
      <c r="BK1763" s="130">
        <f>SUM(BK1764:BK1937)</f>
        <v>0</v>
      </c>
    </row>
    <row r="1764" spans="2:65" s="1" customFormat="1" ht="24.15" customHeight="1">
      <c r="B1764" s="32"/>
      <c r="C1764" s="133" t="s">
        <v>1713</v>
      </c>
      <c r="D1764" s="133" t="s">
        <v>158</v>
      </c>
      <c r="E1764" s="134" t="s">
        <v>1714</v>
      </c>
      <c r="F1764" s="135" t="s">
        <v>1715</v>
      </c>
      <c r="G1764" s="136" t="s">
        <v>161</v>
      </c>
      <c r="H1764" s="137">
        <v>26.748999999999999</v>
      </c>
      <c r="I1764" s="138"/>
      <c r="J1764" s="139">
        <f>ROUND(I1764*H1764,2)</f>
        <v>0</v>
      </c>
      <c r="K1764" s="140"/>
      <c r="L1764" s="32"/>
      <c r="M1764" s="141" t="s">
        <v>1</v>
      </c>
      <c r="N1764" s="142" t="s">
        <v>38</v>
      </c>
      <c r="P1764" s="143">
        <f>O1764*H1764</f>
        <v>0</v>
      </c>
      <c r="Q1764" s="143">
        <v>0</v>
      </c>
      <c r="R1764" s="143">
        <f>Q1764*H1764</f>
        <v>0</v>
      </c>
      <c r="S1764" s="143">
        <v>0</v>
      </c>
      <c r="T1764" s="144">
        <f>S1764*H1764</f>
        <v>0</v>
      </c>
      <c r="AR1764" s="145" t="s">
        <v>242</v>
      </c>
      <c r="AT1764" s="145" t="s">
        <v>158</v>
      </c>
      <c r="AU1764" s="145" t="s">
        <v>82</v>
      </c>
      <c r="AY1764" s="17" t="s">
        <v>155</v>
      </c>
      <c r="BE1764" s="146">
        <f>IF(N1764="základní",J1764,0)</f>
        <v>0</v>
      </c>
      <c r="BF1764" s="146">
        <f>IF(N1764="snížená",J1764,0)</f>
        <v>0</v>
      </c>
      <c r="BG1764" s="146">
        <f>IF(N1764="zákl. přenesená",J1764,0)</f>
        <v>0</v>
      </c>
      <c r="BH1764" s="146">
        <f>IF(N1764="sníž. přenesená",J1764,0)</f>
        <v>0</v>
      </c>
      <c r="BI1764" s="146">
        <f>IF(N1764="nulová",J1764,0)</f>
        <v>0</v>
      </c>
      <c r="BJ1764" s="17" t="s">
        <v>80</v>
      </c>
      <c r="BK1764" s="146">
        <f>ROUND(I1764*H1764,2)</f>
        <v>0</v>
      </c>
      <c r="BL1764" s="17" t="s">
        <v>242</v>
      </c>
      <c r="BM1764" s="145" t="s">
        <v>1716</v>
      </c>
    </row>
    <row r="1765" spans="2:65" s="13" customFormat="1" ht="20.399999999999999">
      <c r="B1765" s="154"/>
      <c r="D1765" s="148" t="s">
        <v>162</v>
      </c>
      <c r="E1765" s="155" t="s">
        <v>1</v>
      </c>
      <c r="F1765" s="156" t="s">
        <v>1717</v>
      </c>
      <c r="H1765" s="157">
        <v>26.748999999999999</v>
      </c>
      <c r="I1765" s="158"/>
      <c r="L1765" s="154"/>
      <c r="M1765" s="159"/>
      <c r="T1765" s="160"/>
      <c r="AT1765" s="155" t="s">
        <v>162</v>
      </c>
      <c r="AU1765" s="155" t="s">
        <v>82</v>
      </c>
      <c r="AV1765" s="13" t="s">
        <v>82</v>
      </c>
      <c r="AW1765" s="13" t="s">
        <v>30</v>
      </c>
      <c r="AX1765" s="13" t="s">
        <v>73</v>
      </c>
      <c r="AY1765" s="155" t="s">
        <v>155</v>
      </c>
    </row>
    <row r="1766" spans="2:65" s="14" customFormat="1" ht="10.199999999999999">
      <c r="B1766" s="161"/>
      <c r="D1766" s="148" t="s">
        <v>162</v>
      </c>
      <c r="E1766" s="162" t="s">
        <v>1</v>
      </c>
      <c r="F1766" s="163" t="s">
        <v>165</v>
      </c>
      <c r="H1766" s="164">
        <v>26.748999999999999</v>
      </c>
      <c r="I1766" s="165"/>
      <c r="L1766" s="161"/>
      <c r="M1766" s="166"/>
      <c r="T1766" s="167"/>
      <c r="AT1766" s="162" t="s">
        <v>162</v>
      </c>
      <c r="AU1766" s="162" t="s">
        <v>82</v>
      </c>
      <c r="AV1766" s="14" t="s">
        <v>90</v>
      </c>
      <c r="AW1766" s="14" t="s">
        <v>30</v>
      </c>
      <c r="AX1766" s="14" t="s">
        <v>80</v>
      </c>
      <c r="AY1766" s="162" t="s">
        <v>155</v>
      </c>
    </row>
    <row r="1767" spans="2:65" s="1" customFormat="1" ht="44.25" customHeight="1">
      <c r="B1767" s="32"/>
      <c r="C1767" s="133" t="s">
        <v>1183</v>
      </c>
      <c r="D1767" s="133" t="s">
        <v>158</v>
      </c>
      <c r="E1767" s="134" t="s">
        <v>1718</v>
      </c>
      <c r="F1767" s="135" t="s">
        <v>1719</v>
      </c>
      <c r="G1767" s="136" t="s">
        <v>161</v>
      </c>
      <c r="H1767" s="137">
        <v>26.748999999999999</v>
      </c>
      <c r="I1767" s="138"/>
      <c r="J1767" s="139">
        <f>ROUND(I1767*H1767,2)</f>
        <v>0</v>
      </c>
      <c r="K1767" s="140"/>
      <c r="L1767" s="32"/>
      <c r="M1767" s="141" t="s">
        <v>1</v>
      </c>
      <c r="N1767" s="142" t="s">
        <v>38</v>
      </c>
      <c r="P1767" s="143">
        <f>O1767*H1767</f>
        <v>0</v>
      </c>
      <c r="Q1767" s="143">
        <v>0</v>
      </c>
      <c r="R1767" s="143">
        <f>Q1767*H1767</f>
        <v>0</v>
      </c>
      <c r="S1767" s="143">
        <v>0</v>
      </c>
      <c r="T1767" s="144">
        <f>S1767*H1767</f>
        <v>0</v>
      </c>
      <c r="AR1767" s="145" t="s">
        <v>242</v>
      </c>
      <c r="AT1767" s="145" t="s">
        <v>158</v>
      </c>
      <c r="AU1767" s="145" t="s">
        <v>82</v>
      </c>
      <c r="AY1767" s="17" t="s">
        <v>155</v>
      </c>
      <c r="BE1767" s="146">
        <f>IF(N1767="základní",J1767,0)</f>
        <v>0</v>
      </c>
      <c r="BF1767" s="146">
        <f>IF(N1767="snížená",J1767,0)</f>
        <v>0</v>
      </c>
      <c r="BG1767" s="146">
        <f>IF(N1767="zákl. přenesená",J1767,0)</f>
        <v>0</v>
      </c>
      <c r="BH1767" s="146">
        <f>IF(N1767="sníž. přenesená",J1767,0)</f>
        <v>0</v>
      </c>
      <c r="BI1767" s="146">
        <f>IF(N1767="nulová",J1767,0)</f>
        <v>0</v>
      </c>
      <c r="BJ1767" s="17" t="s">
        <v>80</v>
      </c>
      <c r="BK1767" s="146">
        <f>ROUND(I1767*H1767,2)</f>
        <v>0</v>
      </c>
      <c r="BL1767" s="17" t="s">
        <v>242</v>
      </c>
      <c r="BM1767" s="145" t="s">
        <v>1720</v>
      </c>
    </row>
    <row r="1768" spans="2:65" s="1" customFormat="1" ht="33" customHeight="1">
      <c r="B1768" s="32"/>
      <c r="C1768" s="133" t="s">
        <v>1721</v>
      </c>
      <c r="D1768" s="133" t="s">
        <v>158</v>
      </c>
      <c r="E1768" s="134" t="s">
        <v>1722</v>
      </c>
      <c r="F1768" s="135" t="s">
        <v>1723</v>
      </c>
      <c r="G1768" s="136" t="s">
        <v>441</v>
      </c>
      <c r="H1768" s="137">
        <v>10</v>
      </c>
      <c r="I1768" s="138"/>
      <c r="J1768" s="139">
        <f>ROUND(I1768*H1768,2)</f>
        <v>0</v>
      </c>
      <c r="K1768" s="140"/>
      <c r="L1768" s="32"/>
      <c r="M1768" s="141" t="s">
        <v>1</v>
      </c>
      <c r="N1768" s="142" t="s">
        <v>38</v>
      </c>
      <c r="P1768" s="143">
        <f>O1768*H1768</f>
        <v>0</v>
      </c>
      <c r="Q1768" s="143">
        <v>0</v>
      </c>
      <c r="R1768" s="143">
        <f>Q1768*H1768</f>
        <v>0</v>
      </c>
      <c r="S1768" s="143">
        <v>0</v>
      </c>
      <c r="T1768" s="144">
        <f>S1768*H1768</f>
        <v>0</v>
      </c>
      <c r="AR1768" s="145" t="s">
        <v>242</v>
      </c>
      <c r="AT1768" s="145" t="s">
        <v>158</v>
      </c>
      <c r="AU1768" s="145" t="s">
        <v>82</v>
      </c>
      <c r="AY1768" s="17" t="s">
        <v>155</v>
      </c>
      <c r="BE1768" s="146">
        <f>IF(N1768="základní",J1768,0)</f>
        <v>0</v>
      </c>
      <c r="BF1768" s="146">
        <f>IF(N1768="snížená",J1768,0)</f>
        <v>0</v>
      </c>
      <c r="BG1768" s="146">
        <f>IF(N1768="zákl. přenesená",J1768,0)</f>
        <v>0</v>
      </c>
      <c r="BH1768" s="146">
        <f>IF(N1768="sníž. přenesená",J1768,0)</f>
        <v>0</v>
      </c>
      <c r="BI1768" s="146">
        <f>IF(N1768="nulová",J1768,0)</f>
        <v>0</v>
      </c>
      <c r="BJ1768" s="17" t="s">
        <v>80</v>
      </c>
      <c r="BK1768" s="146">
        <f>ROUND(I1768*H1768,2)</f>
        <v>0</v>
      </c>
      <c r="BL1768" s="17" t="s">
        <v>242</v>
      </c>
      <c r="BM1768" s="145" t="s">
        <v>1724</v>
      </c>
    </row>
    <row r="1769" spans="2:65" s="12" customFormat="1" ht="10.199999999999999">
      <c r="B1769" s="147"/>
      <c r="D1769" s="148" t="s">
        <v>162</v>
      </c>
      <c r="E1769" s="149" t="s">
        <v>1</v>
      </c>
      <c r="F1769" s="150" t="s">
        <v>1427</v>
      </c>
      <c r="H1769" s="149" t="s">
        <v>1</v>
      </c>
      <c r="I1769" s="151"/>
      <c r="L1769" s="147"/>
      <c r="M1769" s="152"/>
      <c r="T1769" s="153"/>
      <c r="AT1769" s="149" t="s">
        <v>162</v>
      </c>
      <c r="AU1769" s="149" t="s">
        <v>82</v>
      </c>
      <c r="AV1769" s="12" t="s">
        <v>80</v>
      </c>
      <c r="AW1769" s="12" t="s">
        <v>30</v>
      </c>
      <c r="AX1769" s="12" t="s">
        <v>73</v>
      </c>
      <c r="AY1769" s="149" t="s">
        <v>155</v>
      </c>
    </row>
    <row r="1770" spans="2:65" s="12" customFormat="1" ht="10.199999999999999">
      <c r="B1770" s="147"/>
      <c r="D1770" s="148" t="s">
        <v>162</v>
      </c>
      <c r="E1770" s="149" t="s">
        <v>1</v>
      </c>
      <c r="F1770" s="150" t="s">
        <v>1428</v>
      </c>
      <c r="H1770" s="149" t="s">
        <v>1</v>
      </c>
      <c r="I1770" s="151"/>
      <c r="L1770" s="147"/>
      <c r="M1770" s="152"/>
      <c r="T1770" s="153"/>
      <c r="AT1770" s="149" t="s">
        <v>162</v>
      </c>
      <c r="AU1770" s="149" t="s">
        <v>82</v>
      </c>
      <c r="AV1770" s="12" t="s">
        <v>80</v>
      </c>
      <c r="AW1770" s="12" t="s">
        <v>30</v>
      </c>
      <c r="AX1770" s="12" t="s">
        <v>73</v>
      </c>
      <c r="AY1770" s="149" t="s">
        <v>155</v>
      </c>
    </row>
    <row r="1771" spans="2:65" s="13" customFormat="1" ht="10.199999999999999">
      <c r="B1771" s="154"/>
      <c r="D1771" s="148" t="s">
        <v>162</v>
      </c>
      <c r="E1771" s="155" t="s">
        <v>1</v>
      </c>
      <c r="F1771" s="156" t="s">
        <v>156</v>
      </c>
      <c r="H1771" s="157">
        <v>10</v>
      </c>
      <c r="I1771" s="158"/>
      <c r="L1771" s="154"/>
      <c r="M1771" s="159"/>
      <c r="T1771" s="160"/>
      <c r="AT1771" s="155" t="s">
        <v>162</v>
      </c>
      <c r="AU1771" s="155" t="s">
        <v>82</v>
      </c>
      <c r="AV1771" s="13" t="s">
        <v>82</v>
      </c>
      <c r="AW1771" s="13" t="s">
        <v>30</v>
      </c>
      <c r="AX1771" s="13" t="s">
        <v>73</v>
      </c>
      <c r="AY1771" s="155" t="s">
        <v>155</v>
      </c>
    </row>
    <row r="1772" spans="2:65" s="14" customFormat="1" ht="10.199999999999999">
      <c r="B1772" s="161"/>
      <c r="D1772" s="148" t="s">
        <v>162</v>
      </c>
      <c r="E1772" s="162" t="s">
        <v>1</v>
      </c>
      <c r="F1772" s="163" t="s">
        <v>165</v>
      </c>
      <c r="H1772" s="164">
        <v>10</v>
      </c>
      <c r="I1772" s="165"/>
      <c r="L1772" s="161"/>
      <c r="M1772" s="166"/>
      <c r="T1772" s="167"/>
      <c r="AT1772" s="162" t="s">
        <v>162</v>
      </c>
      <c r="AU1772" s="162" t="s">
        <v>82</v>
      </c>
      <c r="AV1772" s="14" t="s">
        <v>90</v>
      </c>
      <c r="AW1772" s="14" t="s">
        <v>30</v>
      </c>
      <c r="AX1772" s="14" t="s">
        <v>80</v>
      </c>
      <c r="AY1772" s="162" t="s">
        <v>155</v>
      </c>
    </row>
    <row r="1773" spans="2:65" s="1" customFormat="1" ht="24.15" customHeight="1">
      <c r="B1773" s="32"/>
      <c r="C1773" s="175" t="s">
        <v>1196</v>
      </c>
      <c r="D1773" s="175" t="s">
        <v>260</v>
      </c>
      <c r="E1773" s="176" t="s">
        <v>1725</v>
      </c>
      <c r="F1773" s="177" t="s">
        <v>1726</v>
      </c>
      <c r="G1773" s="178" t="s">
        <v>441</v>
      </c>
      <c r="H1773" s="179">
        <v>10</v>
      </c>
      <c r="I1773" s="180"/>
      <c r="J1773" s="181">
        <f>ROUND(I1773*H1773,2)</f>
        <v>0</v>
      </c>
      <c r="K1773" s="182"/>
      <c r="L1773" s="183"/>
      <c r="M1773" s="184" t="s">
        <v>1</v>
      </c>
      <c r="N1773" s="185" t="s">
        <v>38</v>
      </c>
      <c r="P1773" s="143">
        <f>O1773*H1773</f>
        <v>0</v>
      </c>
      <c r="Q1773" s="143">
        <v>0</v>
      </c>
      <c r="R1773" s="143">
        <f>Q1773*H1773</f>
        <v>0</v>
      </c>
      <c r="S1773" s="143">
        <v>0</v>
      </c>
      <c r="T1773" s="144">
        <f>S1773*H1773</f>
        <v>0</v>
      </c>
      <c r="AR1773" s="145" t="s">
        <v>336</v>
      </c>
      <c r="AT1773" s="145" t="s">
        <v>260</v>
      </c>
      <c r="AU1773" s="145" t="s">
        <v>82</v>
      </c>
      <c r="AY1773" s="17" t="s">
        <v>155</v>
      </c>
      <c r="BE1773" s="146">
        <f>IF(N1773="základní",J1773,0)</f>
        <v>0</v>
      </c>
      <c r="BF1773" s="146">
        <f>IF(N1773="snížená",J1773,0)</f>
        <v>0</v>
      </c>
      <c r="BG1773" s="146">
        <f>IF(N1773="zákl. přenesená",J1773,0)</f>
        <v>0</v>
      </c>
      <c r="BH1773" s="146">
        <f>IF(N1773="sníž. přenesená",J1773,0)</f>
        <v>0</v>
      </c>
      <c r="BI1773" s="146">
        <f>IF(N1773="nulová",J1773,0)</f>
        <v>0</v>
      </c>
      <c r="BJ1773" s="17" t="s">
        <v>80</v>
      </c>
      <c r="BK1773" s="146">
        <f>ROUND(I1773*H1773,2)</f>
        <v>0</v>
      </c>
      <c r="BL1773" s="17" t="s">
        <v>242</v>
      </c>
      <c r="BM1773" s="145" t="s">
        <v>1727</v>
      </c>
    </row>
    <row r="1774" spans="2:65" s="1" customFormat="1" ht="37.799999999999997" customHeight="1">
      <c r="B1774" s="32"/>
      <c r="C1774" s="133" t="s">
        <v>1728</v>
      </c>
      <c r="D1774" s="133" t="s">
        <v>158</v>
      </c>
      <c r="E1774" s="134" t="s">
        <v>1729</v>
      </c>
      <c r="F1774" s="135" t="s">
        <v>1730</v>
      </c>
      <c r="G1774" s="136" t="s">
        <v>457</v>
      </c>
      <c r="H1774" s="137">
        <v>54</v>
      </c>
      <c r="I1774" s="138"/>
      <c r="J1774" s="139">
        <f>ROUND(I1774*H1774,2)</f>
        <v>0</v>
      </c>
      <c r="K1774" s="140"/>
      <c r="L1774" s="32"/>
      <c r="M1774" s="141" t="s">
        <v>1</v>
      </c>
      <c r="N1774" s="142" t="s">
        <v>38</v>
      </c>
      <c r="P1774" s="143">
        <f>O1774*H1774</f>
        <v>0</v>
      </c>
      <c r="Q1774" s="143">
        <v>0</v>
      </c>
      <c r="R1774" s="143">
        <f>Q1774*H1774</f>
        <v>0</v>
      </c>
      <c r="S1774" s="143">
        <v>0</v>
      </c>
      <c r="T1774" s="144">
        <f>S1774*H1774</f>
        <v>0</v>
      </c>
      <c r="AR1774" s="145" t="s">
        <v>242</v>
      </c>
      <c r="AT1774" s="145" t="s">
        <v>158</v>
      </c>
      <c r="AU1774" s="145" t="s">
        <v>82</v>
      </c>
      <c r="AY1774" s="17" t="s">
        <v>155</v>
      </c>
      <c r="BE1774" s="146">
        <f>IF(N1774="základní",J1774,0)</f>
        <v>0</v>
      </c>
      <c r="BF1774" s="146">
        <f>IF(N1774="snížená",J1774,0)</f>
        <v>0</v>
      </c>
      <c r="BG1774" s="146">
        <f>IF(N1774="zákl. přenesená",J1774,0)</f>
        <v>0</v>
      </c>
      <c r="BH1774" s="146">
        <f>IF(N1774="sníž. přenesená",J1774,0)</f>
        <v>0</v>
      </c>
      <c r="BI1774" s="146">
        <f>IF(N1774="nulová",J1774,0)</f>
        <v>0</v>
      </c>
      <c r="BJ1774" s="17" t="s">
        <v>80</v>
      </c>
      <c r="BK1774" s="146">
        <f>ROUND(I1774*H1774,2)</f>
        <v>0</v>
      </c>
      <c r="BL1774" s="17" t="s">
        <v>242</v>
      </c>
      <c r="BM1774" s="145" t="s">
        <v>1731</v>
      </c>
    </row>
    <row r="1775" spans="2:65" s="12" customFormat="1" ht="10.199999999999999">
      <c r="B1775" s="147"/>
      <c r="D1775" s="148" t="s">
        <v>162</v>
      </c>
      <c r="E1775" s="149" t="s">
        <v>1</v>
      </c>
      <c r="F1775" s="150" t="s">
        <v>1428</v>
      </c>
      <c r="H1775" s="149" t="s">
        <v>1</v>
      </c>
      <c r="I1775" s="151"/>
      <c r="L1775" s="147"/>
      <c r="M1775" s="152"/>
      <c r="T1775" s="153"/>
      <c r="AT1775" s="149" t="s">
        <v>162</v>
      </c>
      <c r="AU1775" s="149" t="s">
        <v>82</v>
      </c>
      <c r="AV1775" s="12" t="s">
        <v>80</v>
      </c>
      <c r="AW1775" s="12" t="s">
        <v>30</v>
      </c>
      <c r="AX1775" s="12" t="s">
        <v>73</v>
      </c>
      <c r="AY1775" s="149" t="s">
        <v>155</v>
      </c>
    </row>
    <row r="1776" spans="2:65" s="13" customFormat="1" ht="10.199999999999999">
      <c r="B1776" s="154"/>
      <c r="D1776" s="148" t="s">
        <v>162</v>
      </c>
      <c r="E1776" s="155" t="s">
        <v>1</v>
      </c>
      <c r="F1776" s="156" t="s">
        <v>1732</v>
      </c>
      <c r="H1776" s="157">
        <v>54</v>
      </c>
      <c r="I1776" s="158"/>
      <c r="L1776" s="154"/>
      <c r="M1776" s="159"/>
      <c r="T1776" s="160"/>
      <c r="AT1776" s="155" t="s">
        <v>162</v>
      </c>
      <c r="AU1776" s="155" t="s">
        <v>82</v>
      </c>
      <c r="AV1776" s="13" t="s">
        <v>82</v>
      </c>
      <c r="AW1776" s="13" t="s">
        <v>30</v>
      </c>
      <c r="AX1776" s="13" t="s">
        <v>73</v>
      </c>
      <c r="AY1776" s="155" t="s">
        <v>155</v>
      </c>
    </row>
    <row r="1777" spans="2:65" s="14" customFormat="1" ht="10.199999999999999">
      <c r="B1777" s="161"/>
      <c r="D1777" s="148" t="s">
        <v>162</v>
      </c>
      <c r="E1777" s="162" t="s">
        <v>1</v>
      </c>
      <c r="F1777" s="163" t="s">
        <v>165</v>
      </c>
      <c r="H1777" s="164">
        <v>54</v>
      </c>
      <c r="I1777" s="165"/>
      <c r="L1777" s="161"/>
      <c r="M1777" s="166"/>
      <c r="T1777" s="167"/>
      <c r="AT1777" s="162" t="s">
        <v>162</v>
      </c>
      <c r="AU1777" s="162" t="s">
        <v>82</v>
      </c>
      <c r="AV1777" s="14" t="s">
        <v>90</v>
      </c>
      <c r="AW1777" s="14" t="s">
        <v>30</v>
      </c>
      <c r="AX1777" s="14" t="s">
        <v>80</v>
      </c>
      <c r="AY1777" s="162" t="s">
        <v>155</v>
      </c>
    </row>
    <row r="1778" spans="2:65" s="1" customFormat="1" ht="55.5" customHeight="1">
      <c r="B1778" s="32"/>
      <c r="C1778" s="133" t="s">
        <v>1215</v>
      </c>
      <c r="D1778" s="133" t="s">
        <v>158</v>
      </c>
      <c r="E1778" s="134" t="s">
        <v>1733</v>
      </c>
      <c r="F1778" s="135" t="s">
        <v>1734</v>
      </c>
      <c r="G1778" s="136" t="s">
        <v>457</v>
      </c>
      <c r="H1778" s="137">
        <v>900.33</v>
      </c>
      <c r="I1778" s="138"/>
      <c r="J1778" s="139">
        <f>ROUND(I1778*H1778,2)</f>
        <v>0</v>
      </c>
      <c r="K1778" s="140"/>
      <c r="L1778" s="32"/>
      <c r="M1778" s="141" t="s">
        <v>1</v>
      </c>
      <c r="N1778" s="142" t="s">
        <v>38</v>
      </c>
      <c r="P1778" s="143">
        <f>O1778*H1778</f>
        <v>0</v>
      </c>
      <c r="Q1778" s="143">
        <v>0</v>
      </c>
      <c r="R1778" s="143">
        <f>Q1778*H1778</f>
        <v>0</v>
      </c>
      <c r="S1778" s="143">
        <v>0</v>
      </c>
      <c r="T1778" s="144">
        <f>S1778*H1778</f>
        <v>0</v>
      </c>
      <c r="AR1778" s="145" t="s">
        <v>242</v>
      </c>
      <c r="AT1778" s="145" t="s">
        <v>158</v>
      </c>
      <c r="AU1778" s="145" t="s">
        <v>82</v>
      </c>
      <c r="AY1778" s="17" t="s">
        <v>155</v>
      </c>
      <c r="BE1778" s="146">
        <f>IF(N1778="základní",J1778,0)</f>
        <v>0</v>
      </c>
      <c r="BF1778" s="146">
        <f>IF(N1778="snížená",J1778,0)</f>
        <v>0</v>
      </c>
      <c r="BG1778" s="146">
        <f>IF(N1778="zákl. přenesená",J1778,0)</f>
        <v>0</v>
      </c>
      <c r="BH1778" s="146">
        <f>IF(N1778="sníž. přenesená",J1778,0)</f>
        <v>0</v>
      </c>
      <c r="BI1778" s="146">
        <f>IF(N1778="nulová",J1778,0)</f>
        <v>0</v>
      </c>
      <c r="BJ1778" s="17" t="s">
        <v>80</v>
      </c>
      <c r="BK1778" s="146">
        <f>ROUND(I1778*H1778,2)</f>
        <v>0</v>
      </c>
      <c r="BL1778" s="17" t="s">
        <v>242</v>
      </c>
      <c r="BM1778" s="145" t="s">
        <v>1735</v>
      </c>
    </row>
    <row r="1779" spans="2:65" s="13" customFormat="1" ht="10.199999999999999">
      <c r="B1779" s="154"/>
      <c r="D1779" s="148" t="s">
        <v>162</v>
      </c>
      <c r="E1779" s="155" t="s">
        <v>1</v>
      </c>
      <c r="F1779" s="156" t="s">
        <v>1736</v>
      </c>
      <c r="H1779" s="157">
        <v>62</v>
      </c>
      <c r="I1779" s="158"/>
      <c r="L1779" s="154"/>
      <c r="M1779" s="159"/>
      <c r="T1779" s="160"/>
      <c r="AT1779" s="155" t="s">
        <v>162</v>
      </c>
      <c r="AU1779" s="155" t="s">
        <v>82</v>
      </c>
      <c r="AV1779" s="13" t="s">
        <v>82</v>
      </c>
      <c r="AW1779" s="13" t="s">
        <v>30</v>
      </c>
      <c r="AX1779" s="13" t="s">
        <v>73</v>
      </c>
      <c r="AY1779" s="155" t="s">
        <v>155</v>
      </c>
    </row>
    <row r="1780" spans="2:65" s="13" customFormat="1" ht="10.199999999999999">
      <c r="B1780" s="154"/>
      <c r="D1780" s="148" t="s">
        <v>162</v>
      </c>
      <c r="E1780" s="155" t="s">
        <v>1</v>
      </c>
      <c r="F1780" s="156" t="s">
        <v>1737</v>
      </c>
      <c r="H1780" s="157">
        <v>16.2</v>
      </c>
      <c r="I1780" s="158"/>
      <c r="L1780" s="154"/>
      <c r="M1780" s="159"/>
      <c r="T1780" s="160"/>
      <c r="AT1780" s="155" t="s">
        <v>162</v>
      </c>
      <c r="AU1780" s="155" t="s">
        <v>82</v>
      </c>
      <c r="AV1780" s="13" t="s">
        <v>82</v>
      </c>
      <c r="AW1780" s="13" t="s">
        <v>30</v>
      </c>
      <c r="AX1780" s="13" t="s">
        <v>73</v>
      </c>
      <c r="AY1780" s="155" t="s">
        <v>155</v>
      </c>
    </row>
    <row r="1781" spans="2:65" s="13" customFormat="1" ht="10.199999999999999">
      <c r="B1781" s="154"/>
      <c r="D1781" s="148" t="s">
        <v>162</v>
      </c>
      <c r="E1781" s="155" t="s">
        <v>1</v>
      </c>
      <c r="F1781" s="156" t="s">
        <v>1738</v>
      </c>
      <c r="H1781" s="157">
        <v>36.5</v>
      </c>
      <c r="I1781" s="158"/>
      <c r="L1781" s="154"/>
      <c r="M1781" s="159"/>
      <c r="T1781" s="160"/>
      <c r="AT1781" s="155" t="s">
        <v>162</v>
      </c>
      <c r="AU1781" s="155" t="s">
        <v>82</v>
      </c>
      <c r="AV1781" s="13" t="s">
        <v>82</v>
      </c>
      <c r="AW1781" s="13" t="s">
        <v>30</v>
      </c>
      <c r="AX1781" s="13" t="s">
        <v>73</v>
      </c>
      <c r="AY1781" s="155" t="s">
        <v>155</v>
      </c>
    </row>
    <row r="1782" spans="2:65" s="13" customFormat="1" ht="10.199999999999999">
      <c r="B1782" s="154"/>
      <c r="D1782" s="148" t="s">
        <v>162</v>
      </c>
      <c r="E1782" s="155" t="s">
        <v>1</v>
      </c>
      <c r="F1782" s="156" t="s">
        <v>1739</v>
      </c>
      <c r="H1782" s="157">
        <v>9.6</v>
      </c>
      <c r="I1782" s="158"/>
      <c r="L1782" s="154"/>
      <c r="M1782" s="159"/>
      <c r="T1782" s="160"/>
      <c r="AT1782" s="155" t="s">
        <v>162</v>
      </c>
      <c r="AU1782" s="155" t="s">
        <v>82</v>
      </c>
      <c r="AV1782" s="13" t="s">
        <v>82</v>
      </c>
      <c r="AW1782" s="13" t="s">
        <v>30</v>
      </c>
      <c r="AX1782" s="13" t="s">
        <v>73</v>
      </c>
      <c r="AY1782" s="155" t="s">
        <v>155</v>
      </c>
    </row>
    <row r="1783" spans="2:65" s="13" customFormat="1" ht="10.199999999999999">
      <c r="B1783" s="154"/>
      <c r="D1783" s="148" t="s">
        <v>162</v>
      </c>
      <c r="E1783" s="155" t="s">
        <v>1</v>
      </c>
      <c r="F1783" s="156" t="s">
        <v>1740</v>
      </c>
      <c r="H1783" s="157">
        <v>266.89999999999998</v>
      </c>
      <c r="I1783" s="158"/>
      <c r="L1783" s="154"/>
      <c r="M1783" s="159"/>
      <c r="T1783" s="160"/>
      <c r="AT1783" s="155" t="s">
        <v>162</v>
      </c>
      <c r="AU1783" s="155" t="s">
        <v>82</v>
      </c>
      <c r="AV1783" s="13" t="s">
        <v>82</v>
      </c>
      <c r="AW1783" s="13" t="s">
        <v>30</v>
      </c>
      <c r="AX1783" s="13" t="s">
        <v>73</v>
      </c>
      <c r="AY1783" s="155" t="s">
        <v>155</v>
      </c>
    </row>
    <row r="1784" spans="2:65" s="13" customFormat="1" ht="10.199999999999999">
      <c r="B1784" s="154"/>
      <c r="D1784" s="148" t="s">
        <v>162</v>
      </c>
      <c r="E1784" s="155" t="s">
        <v>1</v>
      </c>
      <c r="F1784" s="156" t="s">
        <v>1741</v>
      </c>
      <c r="H1784" s="157">
        <v>221</v>
      </c>
      <c r="I1784" s="158"/>
      <c r="L1784" s="154"/>
      <c r="M1784" s="159"/>
      <c r="T1784" s="160"/>
      <c r="AT1784" s="155" t="s">
        <v>162</v>
      </c>
      <c r="AU1784" s="155" t="s">
        <v>82</v>
      </c>
      <c r="AV1784" s="13" t="s">
        <v>82</v>
      </c>
      <c r="AW1784" s="13" t="s">
        <v>30</v>
      </c>
      <c r="AX1784" s="13" t="s">
        <v>73</v>
      </c>
      <c r="AY1784" s="155" t="s">
        <v>155</v>
      </c>
    </row>
    <row r="1785" spans="2:65" s="13" customFormat="1" ht="10.199999999999999">
      <c r="B1785" s="154"/>
      <c r="D1785" s="148" t="s">
        <v>162</v>
      </c>
      <c r="E1785" s="155" t="s">
        <v>1</v>
      </c>
      <c r="F1785" s="156" t="s">
        <v>1742</v>
      </c>
      <c r="H1785" s="157">
        <v>4.2699999999999996</v>
      </c>
      <c r="I1785" s="158"/>
      <c r="L1785" s="154"/>
      <c r="M1785" s="159"/>
      <c r="T1785" s="160"/>
      <c r="AT1785" s="155" t="s">
        <v>162</v>
      </c>
      <c r="AU1785" s="155" t="s">
        <v>82</v>
      </c>
      <c r="AV1785" s="13" t="s">
        <v>82</v>
      </c>
      <c r="AW1785" s="13" t="s">
        <v>30</v>
      </c>
      <c r="AX1785" s="13" t="s">
        <v>73</v>
      </c>
      <c r="AY1785" s="155" t="s">
        <v>155</v>
      </c>
    </row>
    <row r="1786" spans="2:65" s="13" customFormat="1" ht="10.199999999999999">
      <c r="B1786" s="154"/>
      <c r="D1786" s="148" t="s">
        <v>162</v>
      </c>
      <c r="E1786" s="155" t="s">
        <v>1</v>
      </c>
      <c r="F1786" s="156" t="s">
        <v>1743</v>
      </c>
      <c r="H1786" s="157">
        <v>43.36</v>
      </c>
      <c r="I1786" s="158"/>
      <c r="L1786" s="154"/>
      <c r="M1786" s="159"/>
      <c r="T1786" s="160"/>
      <c r="AT1786" s="155" t="s">
        <v>162</v>
      </c>
      <c r="AU1786" s="155" t="s">
        <v>82</v>
      </c>
      <c r="AV1786" s="13" t="s">
        <v>82</v>
      </c>
      <c r="AW1786" s="13" t="s">
        <v>30</v>
      </c>
      <c r="AX1786" s="13" t="s">
        <v>73</v>
      </c>
      <c r="AY1786" s="155" t="s">
        <v>155</v>
      </c>
    </row>
    <row r="1787" spans="2:65" s="13" customFormat="1" ht="10.199999999999999">
      <c r="B1787" s="154"/>
      <c r="D1787" s="148" t="s">
        <v>162</v>
      </c>
      <c r="E1787" s="155" t="s">
        <v>1</v>
      </c>
      <c r="F1787" s="156" t="s">
        <v>1744</v>
      </c>
      <c r="H1787" s="157">
        <v>10.4</v>
      </c>
      <c r="I1787" s="158"/>
      <c r="L1787" s="154"/>
      <c r="M1787" s="159"/>
      <c r="T1787" s="160"/>
      <c r="AT1787" s="155" t="s">
        <v>162</v>
      </c>
      <c r="AU1787" s="155" t="s">
        <v>82</v>
      </c>
      <c r="AV1787" s="13" t="s">
        <v>82</v>
      </c>
      <c r="AW1787" s="13" t="s">
        <v>30</v>
      </c>
      <c r="AX1787" s="13" t="s">
        <v>73</v>
      </c>
      <c r="AY1787" s="155" t="s">
        <v>155</v>
      </c>
    </row>
    <row r="1788" spans="2:65" s="13" customFormat="1" ht="10.199999999999999">
      <c r="B1788" s="154"/>
      <c r="D1788" s="148" t="s">
        <v>162</v>
      </c>
      <c r="E1788" s="155" t="s">
        <v>1</v>
      </c>
      <c r="F1788" s="156" t="s">
        <v>1745</v>
      </c>
      <c r="H1788" s="157">
        <v>136.80000000000001</v>
      </c>
      <c r="I1788" s="158"/>
      <c r="L1788" s="154"/>
      <c r="M1788" s="159"/>
      <c r="T1788" s="160"/>
      <c r="AT1788" s="155" t="s">
        <v>162</v>
      </c>
      <c r="AU1788" s="155" t="s">
        <v>82</v>
      </c>
      <c r="AV1788" s="13" t="s">
        <v>82</v>
      </c>
      <c r="AW1788" s="13" t="s">
        <v>30</v>
      </c>
      <c r="AX1788" s="13" t="s">
        <v>73</v>
      </c>
      <c r="AY1788" s="155" t="s">
        <v>155</v>
      </c>
    </row>
    <row r="1789" spans="2:65" s="13" customFormat="1" ht="10.199999999999999">
      <c r="B1789" s="154"/>
      <c r="D1789" s="148" t="s">
        <v>162</v>
      </c>
      <c r="E1789" s="155" t="s">
        <v>1</v>
      </c>
      <c r="F1789" s="156" t="s">
        <v>1746</v>
      </c>
      <c r="H1789" s="157">
        <v>52.5</v>
      </c>
      <c r="I1789" s="158"/>
      <c r="L1789" s="154"/>
      <c r="M1789" s="159"/>
      <c r="T1789" s="160"/>
      <c r="AT1789" s="155" t="s">
        <v>162</v>
      </c>
      <c r="AU1789" s="155" t="s">
        <v>82</v>
      </c>
      <c r="AV1789" s="13" t="s">
        <v>82</v>
      </c>
      <c r="AW1789" s="13" t="s">
        <v>30</v>
      </c>
      <c r="AX1789" s="13" t="s">
        <v>73</v>
      </c>
      <c r="AY1789" s="155" t="s">
        <v>155</v>
      </c>
    </row>
    <row r="1790" spans="2:65" s="13" customFormat="1" ht="10.199999999999999">
      <c r="B1790" s="154"/>
      <c r="D1790" s="148" t="s">
        <v>162</v>
      </c>
      <c r="E1790" s="155" t="s">
        <v>1</v>
      </c>
      <c r="F1790" s="156" t="s">
        <v>1747</v>
      </c>
      <c r="H1790" s="157">
        <v>31.2</v>
      </c>
      <c r="I1790" s="158"/>
      <c r="L1790" s="154"/>
      <c r="M1790" s="159"/>
      <c r="T1790" s="160"/>
      <c r="AT1790" s="155" t="s">
        <v>162</v>
      </c>
      <c r="AU1790" s="155" t="s">
        <v>82</v>
      </c>
      <c r="AV1790" s="13" t="s">
        <v>82</v>
      </c>
      <c r="AW1790" s="13" t="s">
        <v>30</v>
      </c>
      <c r="AX1790" s="13" t="s">
        <v>73</v>
      </c>
      <c r="AY1790" s="155" t="s">
        <v>155</v>
      </c>
    </row>
    <row r="1791" spans="2:65" s="12" customFormat="1" ht="10.199999999999999">
      <c r="B1791" s="147"/>
      <c r="D1791" s="148" t="s">
        <v>162</v>
      </c>
      <c r="E1791" s="149" t="s">
        <v>1</v>
      </c>
      <c r="F1791" s="150" t="s">
        <v>1748</v>
      </c>
      <c r="H1791" s="149" t="s">
        <v>1</v>
      </c>
      <c r="I1791" s="151"/>
      <c r="L1791" s="147"/>
      <c r="M1791" s="152"/>
      <c r="T1791" s="153"/>
      <c r="AT1791" s="149" t="s">
        <v>162</v>
      </c>
      <c r="AU1791" s="149" t="s">
        <v>82</v>
      </c>
      <c r="AV1791" s="12" t="s">
        <v>80</v>
      </c>
      <c r="AW1791" s="12" t="s">
        <v>30</v>
      </c>
      <c r="AX1791" s="12" t="s">
        <v>73</v>
      </c>
      <c r="AY1791" s="149" t="s">
        <v>155</v>
      </c>
    </row>
    <row r="1792" spans="2:65" s="13" customFormat="1" ht="10.199999999999999">
      <c r="B1792" s="154"/>
      <c r="D1792" s="148" t="s">
        <v>162</v>
      </c>
      <c r="E1792" s="155" t="s">
        <v>1</v>
      </c>
      <c r="F1792" s="156" t="s">
        <v>1749</v>
      </c>
      <c r="H1792" s="157">
        <v>9.6</v>
      </c>
      <c r="I1792" s="158"/>
      <c r="L1792" s="154"/>
      <c r="M1792" s="159"/>
      <c r="T1792" s="160"/>
      <c r="AT1792" s="155" t="s">
        <v>162</v>
      </c>
      <c r="AU1792" s="155" t="s">
        <v>82</v>
      </c>
      <c r="AV1792" s="13" t="s">
        <v>82</v>
      </c>
      <c r="AW1792" s="13" t="s">
        <v>30</v>
      </c>
      <c r="AX1792" s="13" t="s">
        <v>73</v>
      </c>
      <c r="AY1792" s="155" t="s">
        <v>155</v>
      </c>
    </row>
    <row r="1793" spans="2:65" s="14" customFormat="1" ht="10.199999999999999">
      <c r="B1793" s="161"/>
      <c r="D1793" s="148" t="s">
        <v>162</v>
      </c>
      <c r="E1793" s="162" t="s">
        <v>1</v>
      </c>
      <c r="F1793" s="163" t="s">
        <v>165</v>
      </c>
      <c r="H1793" s="164">
        <v>900.33</v>
      </c>
      <c r="I1793" s="165"/>
      <c r="L1793" s="161"/>
      <c r="M1793" s="166"/>
      <c r="T1793" s="167"/>
      <c r="AT1793" s="162" t="s">
        <v>162</v>
      </c>
      <c r="AU1793" s="162" t="s">
        <v>82</v>
      </c>
      <c r="AV1793" s="14" t="s">
        <v>90</v>
      </c>
      <c r="AW1793" s="14" t="s">
        <v>30</v>
      </c>
      <c r="AX1793" s="14" t="s">
        <v>80</v>
      </c>
      <c r="AY1793" s="162" t="s">
        <v>155</v>
      </c>
    </row>
    <row r="1794" spans="2:65" s="1" customFormat="1" ht="24.15" customHeight="1">
      <c r="B1794" s="32"/>
      <c r="C1794" s="175" t="s">
        <v>1750</v>
      </c>
      <c r="D1794" s="175" t="s">
        <v>260</v>
      </c>
      <c r="E1794" s="176" t="s">
        <v>1751</v>
      </c>
      <c r="F1794" s="177" t="s">
        <v>1752</v>
      </c>
      <c r="G1794" s="178" t="s">
        <v>161</v>
      </c>
      <c r="H1794" s="179">
        <v>20.931999999999999</v>
      </c>
      <c r="I1794" s="180"/>
      <c r="J1794" s="181">
        <f>ROUND(I1794*H1794,2)</f>
        <v>0</v>
      </c>
      <c r="K1794" s="182"/>
      <c r="L1794" s="183"/>
      <c r="M1794" s="184" t="s">
        <v>1</v>
      </c>
      <c r="N1794" s="185" t="s">
        <v>38</v>
      </c>
      <c r="P1794" s="143">
        <f>O1794*H1794</f>
        <v>0</v>
      </c>
      <c r="Q1794" s="143">
        <v>0</v>
      </c>
      <c r="R1794" s="143">
        <f>Q1794*H1794</f>
        <v>0</v>
      </c>
      <c r="S1794" s="143">
        <v>0</v>
      </c>
      <c r="T1794" s="144">
        <f>S1794*H1794</f>
        <v>0</v>
      </c>
      <c r="AR1794" s="145" t="s">
        <v>336</v>
      </c>
      <c r="AT1794" s="145" t="s">
        <v>260</v>
      </c>
      <c r="AU1794" s="145" t="s">
        <v>82</v>
      </c>
      <c r="AY1794" s="17" t="s">
        <v>155</v>
      </c>
      <c r="BE1794" s="146">
        <f>IF(N1794="základní",J1794,0)</f>
        <v>0</v>
      </c>
      <c r="BF1794" s="146">
        <f>IF(N1794="snížená",J1794,0)</f>
        <v>0</v>
      </c>
      <c r="BG1794" s="146">
        <f>IF(N1794="zákl. přenesená",J1794,0)</f>
        <v>0</v>
      </c>
      <c r="BH1794" s="146">
        <f>IF(N1794="sníž. přenesená",J1794,0)</f>
        <v>0</v>
      </c>
      <c r="BI1794" s="146">
        <f>IF(N1794="nulová",J1794,0)</f>
        <v>0</v>
      </c>
      <c r="BJ1794" s="17" t="s">
        <v>80</v>
      </c>
      <c r="BK1794" s="146">
        <f>ROUND(I1794*H1794,2)</f>
        <v>0</v>
      </c>
      <c r="BL1794" s="17" t="s">
        <v>242</v>
      </c>
      <c r="BM1794" s="145" t="s">
        <v>1753</v>
      </c>
    </row>
    <row r="1795" spans="2:65" s="13" customFormat="1" ht="10.199999999999999">
      <c r="B1795" s="154"/>
      <c r="D1795" s="148" t="s">
        <v>162</v>
      </c>
      <c r="E1795" s="155" t="s">
        <v>1</v>
      </c>
      <c r="F1795" s="156" t="s">
        <v>1754</v>
      </c>
      <c r="H1795" s="157">
        <v>1.528</v>
      </c>
      <c r="I1795" s="158"/>
      <c r="L1795" s="154"/>
      <c r="M1795" s="159"/>
      <c r="T1795" s="160"/>
      <c r="AT1795" s="155" t="s">
        <v>162</v>
      </c>
      <c r="AU1795" s="155" t="s">
        <v>82</v>
      </c>
      <c r="AV1795" s="13" t="s">
        <v>82</v>
      </c>
      <c r="AW1795" s="13" t="s">
        <v>30</v>
      </c>
      <c r="AX1795" s="13" t="s">
        <v>73</v>
      </c>
      <c r="AY1795" s="155" t="s">
        <v>155</v>
      </c>
    </row>
    <row r="1796" spans="2:65" s="13" customFormat="1" ht="10.199999999999999">
      <c r="B1796" s="154"/>
      <c r="D1796" s="148" t="s">
        <v>162</v>
      </c>
      <c r="E1796" s="155" t="s">
        <v>1</v>
      </c>
      <c r="F1796" s="156" t="s">
        <v>1755</v>
      </c>
      <c r="H1796" s="157">
        <v>0.45600000000000002</v>
      </c>
      <c r="I1796" s="158"/>
      <c r="L1796" s="154"/>
      <c r="M1796" s="159"/>
      <c r="T1796" s="160"/>
      <c r="AT1796" s="155" t="s">
        <v>162</v>
      </c>
      <c r="AU1796" s="155" t="s">
        <v>82</v>
      </c>
      <c r="AV1796" s="13" t="s">
        <v>82</v>
      </c>
      <c r="AW1796" s="13" t="s">
        <v>30</v>
      </c>
      <c r="AX1796" s="13" t="s">
        <v>73</v>
      </c>
      <c r="AY1796" s="155" t="s">
        <v>155</v>
      </c>
    </row>
    <row r="1797" spans="2:65" s="13" customFormat="1" ht="10.199999999999999">
      <c r="B1797" s="154"/>
      <c r="D1797" s="148" t="s">
        <v>162</v>
      </c>
      <c r="E1797" s="155" t="s">
        <v>1</v>
      </c>
      <c r="F1797" s="156" t="s">
        <v>1756</v>
      </c>
      <c r="H1797" s="157">
        <v>1.7669999999999999</v>
      </c>
      <c r="I1797" s="158"/>
      <c r="L1797" s="154"/>
      <c r="M1797" s="159"/>
      <c r="T1797" s="160"/>
      <c r="AT1797" s="155" t="s">
        <v>162</v>
      </c>
      <c r="AU1797" s="155" t="s">
        <v>82</v>
      </c>
      <c r="AV1797" s="13" t="s">
        <v>82</v>
      </c>
      <c r="AW1797" s="13" t="s">
        <v>30</v>
      </c>
      <c r="AX1797" s="13" t="s">
        <v>73</v>
      </c>
      <c r="AY1797" s="155" t="s">
        <v>155</v>
      </c>
    </row>
    <row r="1798" spans="2:65" s="13" customFormat="1" ht="10.199999999999999">
      <c r="B1798" s="154"/>
      <c r="D1798" s="148" t="s">
        <v>162</v>
      </c>
      <c r="E1798" s="155" t="s">
        <v>1</v>
      </c>
      <c r="F1798" s="156" t="s">
        <v>1757</v>
      </c>
      <c r="H1798" s="157">
        <v>0.152</v>
      </c>
      <c r="I1798" s="158"/>
      <c r="L1798" s="154"/>
      <c r="M1798" s="159"/>
      <c r="T1798" s="160"/>
      <c r="AT1798" s="155" t="s">
        <v>162</v>
      </c>
      <c r="AU1798" s="155" t="s">
        <v>82</v>
      </c>
      <c r="AV1798" s="13" t="s">
        <v>82</v>
      </c>
      <c r="AW1798" s="13" t="s">
        <v>30</v>
      </c>
      <c r="AX1798" s="13" t="s">
        <v>73</v>
      </c>
      <c r="AY1798" s="155" t="s">
        <v>155</v>
      </c>
    </row>
    <row r="1799" spans="2:65" s="13" customFormat="1" ht="10.199999999999999">
      <c r="B1799" s="154"/>
      <c r="D1799" s="148" t="s">
        <v>162</v>
      </c>
      <c r="E1799" s="155" t="s">
        <v>1</v>
      </c>
      <c r="F1799" s="156" t="s">
        <v>1758</v>
      </c>
      <c r="H1799" s="157">
        <v>7.7510000000000003</v>
      </c>
      <c r="I1799" s="158"/>
      <c r="L1799" s="154"/>
      <c r="M1799" s="159"/>
      <c r="T1799" s="160"/>
      <c r="AT1799" s="155" t="s">
        <v>162</v>
      </c>
      <c r="AU1799" s="155" t="s">
        <v>82</v>
      </c>
      <c r="AV1799" s="13" t="s">
        <v>82</v>
      </c>
      <c r="AW1799" s="13" t="s">
        <v>30</v>
      </c>
      <c r="AX1799" s="13" t="s">
        <v>73</v>
      </c>
      <c r="AY1799" s="155" t="s">
        <v>155</v>
      </c>
    </row>
    <row r="1800" spans="2:65" s="13" customFormat="1" ht="10.199999999999999">
      <c r="B1800" s="154"/>
      <c r="D1800" s="148" t="s">
        <v>162</v>
      </c>
      <c r="E1800" s="155" t="s">
        <v>1</v>
      </c>
      <c r="F1800" s="156" t="s">
        <v>1759</v>
      </c>
      <c r="H1800" s="157">
        <v>2.3340000000000001</v>
      </c>
      <c r="I1800" s="158"/>
      <c r="L1800" s="154"/>
      <c r="M1800" s="159"/>
      <c r="T1800" s="160"/>
      <c r="AT1800" s="155" t="s">
        <v>162</v>
      </c>
      <c r="AU1800" s="155" t="s">
        <v>82</v>
      </c>
      <c r="AV1800" s="13" t="s">
        <v>82</v>
      </c>
      <c r="AW1800" s="13" t="s">
        <v>30</v>
      </c>
      <c r="AX1800" s="13" t="s">
        <v>73</v>
      </c>
      <c r="AY1800" s="155" t="s">
        <v>155</v>
      </c>
    </row>
    <row r="1801" spans="2:65" s="13" customFormat="1" ht="10.199999999999999">
      <c r="B1801" s="154"/>
      <c r="D1801" s="148" t="s">
        <v>162</v>
      </c>
      <c r="E1801" s="155" t="s">
        <v>1</v>
      </c>
      <c r="F1801" s="156" t="s">
        <v>1760</v>
      </c>
      <c r="H1801" s="157">
        <v>0.16500000000000001</v>
      </c>
      <c r="I1801" s="158"/>
      <c r="L1801" s="154"/>
      <c r="M1801" s="159"/>
      <c r="T1801" s="160"/>
      <c r="AT1801" s="155" t="s">
        <v>162</v>
      </c>
      <c r="AU1801" s="155" t="s">
        <v>82</v>
      </c>
      <c r="AV1801" s="13" t="s">
        <v>82</v>
      </c>
      <c r="AW1801" s="13" t="s">
        <v>30</v>
      </c>
      <c r="AX1801" s="13" t="s">
        <v>73</v>
      </c>
      <c r="AY1801" s="155" t="s">
        <v>155</v>
      </c>
    </row>
    <row r="1802" spans="2:65" s="13" customFormat="1" ht="10.199999999999999">
      <c r="B1802" s="154"/>
      <c r="D1802" s="148" t="s">
        <v>162</v>
      </c>
      <c r="E1802" s="155" t="s">
        <v>1</v>
      </c>
      <c r="F1802" s="156" t="s">
        <v>1761</v>
      </c>
      <c r="H1802" s="157">
        <v>1.2589999999999999</v>
      </c>
      <c r="I1802" s="158"/>
      <c r="L1802" s="154"/>
      <c r="M1802" s="159"/>
      <c r="T1802" s="160"/>
      <c r="AT1802" s="155" t="s">
        <v>162</v>
      </c>
      <c r="AU1802" s="155" t="s">
        <v>82</v>
      </c>
      <c r="AV1802" s="13" t="s">
        <v>82</v>
      </c>
      <c r="AW1802" s="13" t="s">
        <v>30</v>
      </c>
      <c r="AX1802" s="13" t="s">
        <v>73</v>
      </c>
      <c r="AY1802" s="155" t="s">
        <v>155</v>
      </c>
    </row>
    <row r="1803" spans="2:65" s="13" customFormat="1" ht="10.199999999999999">
      <c r="B1803" s="154"/>
      <c r="D1803" s="148" t="s">
        <v>162</v>
      </c>
      <c r="E1803" s="155" t="s">
        <v>1</v>
      </c>
      <c r="F1803" s="156" t="s">
        <v>1762</v>
      </c>
      <c r="H1803" s="157">
        <v>0.30199999999999999</v>
      </c>
      <c r="I1803" s="158"/>
      <c r="L1803" s="154"/>
      <c r="M1803" s="159"/>
      <c r="T1803" s="160"/>
      <c r="AT1803" s="155" t="s">
        <v>162</v>
      </c>
      <c r="AU1803" s="155" t="s">
        <v>82</v>
      </c>
      <c r="AV1803" s="13" t="s">
        <v>82</v>
      </c>
      <c r="AW1803" s="13" t="s">
        <v>30</v>
      </c>
      <c r="AX1803" s="13" t="s">
        <v>73</v>
      </c>
      <c r="AY1803" s="155" t="s">
        <v>155</v>
      </c>
    </row>
    <row r="1804" spans="2:65" s="13" customFormat="1" ht="10.199999999999999">
      <c r="B1804" s="154"/>
      <c r="D1804" s="148" t="s">
        <v>162</v>
      </c>
      <c r="E1804" s="155" t="s">
        <v>1</v>
      </c>
      <c r="F1804" s="156" t="s">
        <v>1763</v>
      </c>
      <c r="H1804" s="157">
        <v>3.9729999999999999</v>
      </c>
      <c r="I1804" s="158"/>
      <c r="L1804" s="154"/>
      <c r="M1804" s="159"/>
      <c r="T1804" s="160"/>
      <c r="AT1804" s="155" t="s">
        <v>162</v>
      </c>
      <c r="AU1804" s="155" t="s">
        <v>82</v>
      </c>
      <c r="AV1804" s="13" t="s">
        <v>82</v>
      </c>
      <c r="AW1804" s="13" t="s">
        <v>30</v>
      </c>
      <c r="AX1804" s="13" t="s">
        <v>73</v>
      </c>
      <c r="AY1804" s="155" t="s">
        <v>155</v>
      </c>
    </row>
    <row r="1805" spans="2:65" s="13" customFormat="1" ht="10.199999999999999">
      <c r="B1805" s="154"/>
      <c r="D1805" s="148" t="s">
        <v>162</v>
      </c>
      <c r="E1805" s="155" t="s">
        <v>1</v>
      </c>
      <c r="F1805" s="156" t="s">
        <v>1764</v>
      </c>
      <c r="H1805" s="157">
        <v>0.80900000000000005</v>
      </c>
      <c r="I1805" s="158"/>
      <c r="L1805" s="154"/>
      <c r="M1805" s="159"/>
      <c r="T1805" s="160"/>
      <c r="AT1805" s="155" t="s">
        <v>162</v>
      </c>
      <c r="AU1805" s="155" t="s">
        <v>82</v>
      </c>
      <c r="AV1805" s="13" t="s">
        <v>82</v>
      </c>
      <c r="AW1805" s="13" t="s">
        <v>30</v>
      </c>
      <c r="AX1805" s="13" t="s">
        <v>73</v>
      </c>
      <c r="AY1805" s="155" t="s">
        <v>155</v>
      </c>
    </row>
    <row r="1806" spans="2:65" s="13" customFormat="1" ht="10.199999999999999">
      <c r="B1806" s="154"/>
      <c r="D1806" s="148" t="s">
        <v>162</v>
      </c>
      <c r="E1806" s="155" t="s">
        <v>1</v>
      </c>
      <c r="F1806" s="156" t="s">
        <v>1765</v>
      </c>
      <c r="H1806" s="157">
        <v>0.28799999999999998</v>
      </c>
      <c r="I1806" s="158"/>
      <c r="L1806" s="154"/>
      <c r="M1806" s="159"/>
      <c r="T1806" s="160"/>
      <c r="AT1806" s="155" t="s">
        <v>162</v>
      </c>
      <c r="AU1806" s="155" t="s">
        <v>82</v>
      </c>
      <c r="AV1806" s="13" t="s">
        <v>82</v>
      </c>
      <c r="AW1806" s="13" t="s">
        <v>30</v>
      </c>
      <c r="AX1806" s="13" t="s">
        <v>73</v>
      </c>
      <c r="AY1806" s="155" t="s">
        <v>155</v>
      </c>
    </row>
    <row r="1807" spans="2:65" s="13" customFormat="1" ht="10.199999999999999">
      <c r="B1807" s="154"/>
      <c r="D1807" s="148" t="s">
        <v>162</v>
      </c>
      <c r="E1807" s="155" t="s">
        <v>1</v>
      </c>
      <c r="F1807" s="156" t="s">
        <v>1766</v>
      </c>
      <c r="H1807" s="157">
        <v>0.14799999999999999</v>
      </c>
      <c r="I1807" s="158"/>
      <c r="L1807" s="154"/>
      <c r="M1807" s="159"/>
      <c r="T1807" s="160"/>
      <c r="AT1807" s="155" t="s">
        <v>162</v>
      </c>
      <c r="AU1807" s="155" t="s">
        <v>82</v>
      </c>
      <c r="AV1807" s="13" t="s">
        <v>82</v>
      </c>
      <c r="AW1807" s="13" t="s">
        <v>30</v>
      </c>
      <c r="AX1807" s="13" t="s">
        <v>73</v>
      </c>
      <c r="AY1807" s="155" t="s">
        <v>155</v>
      </c>
    </row>
    <row r="1808" spans="2:65" s="14" customFormat="1" ht="10.199999999999999">
      <c r="B1808" s="161"/>
      <c r="D1808" s="148" t="s">
        <v>162</v>
      </c>
      <c r="E1808" s="162" t="s">
        <v>1</v>
      </c>
      <c r="F1808" s="163" t="s">
        <v>165</v>
      </c>
      <c r="H1808" s="164">
        <v>20.931999999999999</v>
      </c>
      <c r="I1808" s="165"/>
      <c r="L1808" s="161"/>
      <c r="M1808" s="166"/>
      <c r="T1808" s="167"/>
      <c r="AT1808" s="162" t="s">
        <v>162</v>
      </c>
      <c r="AU1808" s="162" t="s">
        <v>82</v>
      </c>
      <c r="AV1808" s="14" t="s">
        <v>90</v>
      </c>
      <c r="AW1808" s="14" t="s">
        <v>30</v>
      </c>
      <c r="AX1808" s="14" t="s">
        <v>80</v>
      </c>
      <c r="AY1808" s="162" t="s">
        <v>155</v>
      </c>
    </row>
    <row r="1809" spans="2:65" s="1" customFormat="1" ht="33" customHeight="1">
      <c r="B1809" s="32"/>
      <c r="C1809" s="133" t="s">
        <v>1227</v>
      </c>
      <c r="D1809" s="133" t="s">
        <v>158</v>
      </c>
      <c r="E1809" s="134" t="s">
        <v>1767</v>
      </c>
      <c r="F1809" s="135" t="s">
        <v>1768</v>
      </c>
      <c r="G1809" s="136" t="s">
        <v>457</v>
      </c>
      <c r="H1809" s="137">
        <v>68.521000000000001</v>
      </c>
      <c r="I1809" s="138"/>
      <c r="J1809" s="139">
        <f>ROUND(I1809*H1809,2)</f>
        <v>0</v>
      </c>
      <c r="K1809" s="140"/>
      <c r="L1809" s="32"/>
      <c r="M1809" s="141" t="s">
        <v>1</v>
      </c>
      <c r="N1809" s="142" t="s">
        <v>38</v>
      </c>
      <c r="P1809" s="143">
        <f>O1809*H1809</f>
        <v>0</v>
      </c>
      <c r="Q1809" s="143">
        <v>0</v>
      </c>
      <c r="R1809" s="143">
        <f>Q1809*H1809</f>
        <v>0</v>
      </c>
      <c r="S1809" s="143">
        <v>0</v>
      </c>
      <c r="T1809" s="144">
        <f>S1809*H1809</f>
        <v>0</v>
      </c>
      <c r="AR1809" s="145" t="s">
        <v>242</v>
      </c>
      <c r="AT1809" s="145" t="s">
        <v>158</v>
      </c>
      <c r="AU1809" s="145" t="s">
        <v>82</v>
      </c>
      <c r="AY1809" s="17" t="s">
        <v>155</v>
      </c>
      <c r="BE1809" s="146">
        <f>IF(N1809="základní",J1809,0)</f>
        <v>0</v>
      </c>
      <c r="BF1809" s="146">
        <f>IF(N1809="snížená",J1809,0)</f>
        <v>0</v>
      </c>
      <c r="BG1809" s="146">
        <f>IF(N1809="zákl. přenesená",J1809,0)</f>
        <v>0</v>
      </c>
      <c r="BH1809" s="146">
        <f>IF(N1809="sníž. přenesená",J1809,0)</f>
        <v>0</v>
      </c>
      <c r="BI1809" s="146">
        <f>IF(N1809="nulová",J1809,0)</f>
        <v>0</v>
      </c>
      <c r="BJ1809" s="17" t="s">
        <v>80</v>
      </c>
      <c r="BK1809" s="146">
        <f>ROUND(I1809*H1809,2)</f>
        <v>0</v>
      </c>
      <c r="BL1809" s="17" t="s">
        <v>242</v>
      </c>
      <c r="BM1809" s="145" t="s">
        <v>1769</v>
      </c>
    </row>
    <row r="1810" spans="2:65" s="12" customFormat="1" ht="10.199999999999999">
      <c r="B1810" s="147"/>
      <c r="D1810" s="148" t="s">
        <v>162</v>
      </c>
      <c r="E1810" s="149" t="s">
        <v>1</v>
      </c>
      <c r="F1810" s="150" t="s">
        <v>1770</v>
      </c>
      <c r="H1810" s="149" t="s">
        <v>1</v>
      </c>
      <c r="I1810" s="151"/>
      <c r="L1810" s="147"/>
      <c r="M1810" s="152"/>
      <c r="T1810" s="153"/>
      <c r="AT1810" s="149" t="s">
        <v>162</v>
      </c>
      <c r="AU1810" s="149" t="s">
        <v>82</v>
      </c>
      <c r="AV1810" s="12" t="s">
        <v>80</v>
      </c>
      <c r="AW1810" s="12" t="s">
        <v>30</v>
      </c>
      <c r="AX1810" s="12" t="s">
        <v>73</v>
      </c>
      <c r="AY1810" s="149" t="s">
        <v>155</v>
      </c>
    </row>
    <row r="1811" spans="2:65" s="13" customFormat="1" ht="10.199999999999999">
      <c r="B1811" s="154"/>
      <c r="D1811" s="148" t="s">
        <v>162</v>
      </c>
      <c r="E1811" s="155" t="s">
        <v>1</v>
      </c>
      <c r="F1811" s="156" t="s">
        <v>1771</v>
      </c>
      <c r="H1811" s="157">
        <v>60.465000000000003</v>
      </c>
      <c r="I1811" s="158"/>
      <c r="L1811" s="154"/>
      <c r="M1811" s="159"/>
      <c r="T1811" s="160"/>
      <c r="AT1811" s="155" t="s">
        <v>162</v>
      </c>
      <c r="AU1811" s="155" t="s">
        <v>82</v>
      </c>
      <c r="AV1811" s="13" t="s">
        <v>82</v>
      </c>
      <c r="AW1811" s="13" t="s">
        <v>30</v>
      </c>
      <c r="AX1811" s="13" t="s">
        <v>73</v>
      </c>
      <c r="AY1811" s="155" t="s">
        <v>155</v>
      </c>
    </row>
    <row r="1812" spans="2:65" s="15" customFormat="1" ht="10.199999999999999">
      <c r="B1812" s="168"/>
      <c r="D1812" s="148" t="s">
        <v>162</v>
      </c>
      <c r="E1812" s="169" t="s">
        <v>1</v>
      </c>
      <c r="F1812" s="170" t="s">
        <v>170</v>
      </c>
      <c r="H1812" s="171">
        <v>60.465000000000003</v>
      </c>
      <c r="I1812" s="172"/>
      <c r="L1812" s="168"/>
      <c r="M1812" s="173"/>
      <c r="T1812" s="174"/>
      <c r="AT1812" s="169" t="s">
        <v>162</v>
      </c>
      <c r="AU1812" s="169" t="s">
        <v>82</v>
      </c>
      <c r="AV1812" s="15" t="s">
        <v>87</v>
      </c>
      <c r="AW1812" s="15" t="s">
        <v>30</v>
      </c>
      <c r="AX1812" s="15" t="s">
        <v>73</v>
      </c>
      <c r="AY1812" s="169" t="s">
        <v>155</v>
      </c>
    </row>
    <row r="1813" spans="2:65" s="12" customFormat="1" ht="10.199999999999999">
      <c r="B1813" s="147"/>
      <c r="D1813" s="148" t="s">
        <v>162</v>
      </c>
      <c r="E1813" s="149" t="s">
        <v>1</v>
      </c>
      <c r="F1813" s="150" t="s">
        <v>1772</v>
      </c>
      <c r="H1813" s="149" t="s">
        <v>1</v>
      </c>
      <c r="I1813" s="151"/>
      <c r="L1813" s="147"/>
      <c r="M1813" s="152"/>
      <c r="T1813" s="153"/>
      <c r="AT1813" s="149" t="s">
        <v>162</v>
      </c>
      <c r="AU1813" s="149" t="s">
        <v>82</v>
      </c>
      <c r="AV1813" s="12" t="s">
        <v>80</v>
      </c>
      <c r="AW1813" s="12" t="s">
        <v>30</v>
      </c>
      <c r="AX1813" s="12" t="s">
        <v>73</v>
      </c>
      <c r="AY1813" s="149" t="s">
        <v>155</v>
      </c>
    </row>
    <row r="1814" spans="2:65" s="13" customFormat="1" ht="10.199999999999999">
      <c r="B1814" s="154"/>
      <c r="D1814" s="148" t="s">
        <v>162</v>
      </c>
      <c r="E1814" s="155" t="s">
        <v>1</v>
      </c>
      <c r="F1814" s="156" t="s">
        <v>1773</v>
      </c>
      <c r="H1814" s="157">
        <v>8.0559999999999992</v>
      </c>
      <c r="I1814" s="158"/>
      <c r="L1814" s="154"/>
      <c r="M1814" s="159"/>
      <c r="T1814" s="160"/>
      <c r="AT1814" s="155" t="s">
        <v>162</v>
      </c>
      <c r="AU1814" s="155" t="s">
        <v>82</v>
      </c>
      <c r="AV1814" s="13" t="s">
        <v>82</v>
      </c>
      <c r="AW1814" s="13" t="s">
        <v>30</v>
      </c>
      <c r="AX1814" s="13" t="s">
        <v>73</v>
      </c>
      <c r="AY1814" s="155" t="s">
        <v>155</v>
      </c>
    </row>
    <row r="1815" spans="2:65" s="15" customFormat="1" ht="10.199999999999999">
      <c r="B1815" s="168"/>
      <c r="D1815" s="148" t="s">
        <v>162</v>
      </c>
      <c r="E1815" s="169" t="s">
        <v>1</v>
      </c>
      <c r="F1815" s="170" t="s">
        <v>170</v>
      </c>
      <c r="H1815" s="171">
        <v>8.0559999999999992</v>
      </c>
      <c r="I1815" s="172"/>
      <c r="L1815" s="168"/>
      <c r="M1815" s="173"/>
      <c r="T1815" s="174"/>
      <c r="AT1815" s="169" t="s">
        <v>162</v>
      </c>
      <c r="AU1815" s="169" t="s">
        <v>82</v>
      </c>
      <c r="AV1815" s="15" t="s">
        <v>87</v>
      </c>
      <c r="AW1815" s="15" t="s">
        <v>30</v>
      </c>
      <c r="AX1815" s="15" t="s">
        <v>73</v>
      </c>
      <c r="AY1815" s="169" t="s">
        <v>155</v>
      </c>
    </row>
    <row r="1816" spans="2:65" s="14" customFormat="1" ht="10.199999999999999">
      <c r="B1816" s="161"/>
      <c r="D1816" s="148" t="s">
        <v>162</v>
      </c>
      <c r="E1816" s="162" t="s">
        <v>1</v>
      </c>
      <c r="F1816" s="163" t="s">
        <v>165</v>
      </c>
      <c r="H1816" s="164">
        <v>68.521000000000001</v>
      </c>
      <c r="I1816" s="165"/>
      <c r="L1816" s="161"/>
      <c r="M1816" s="166"/>
      <c r="T1816" s="167"/>
      <c r="AT1816" s="162" t="s">
        <v>162</v>
      </c>
      <c r="AU1816" s="162" t="s">
        <v>82</v>
      </c>
      <c r="AV1816" s="14" t="s">
        <v>90</v>
      </c>
      <c r="AW1816" s="14" t="s">
        <v>30</v>
      </c>
      <c r="AX1816" s="14" t="s">
        <v>80</v>
      </c>
      <c r="AY1816" s="162" t="s">
        <v>155</v>
      </c>
    </row>
    <row r="1817" spans="2:65" s="1" customFormat="1" ht="37.799999999999997" customHeight="1">
      <c r="B1817" s="32"/>
      <c r="C1817" s="133" t="s">
        <v>1774</v>
      </c>
      <c r="D1817" s="133" t="s">
        <v>158</v>
      </c>
      <c r="E1817" s="134" t="s">
        <v>1775</v>
      </c>
      <c r="F1817" s="135" t="s">
        <v>1776</v>
      </c>
      <c r="G1817" s="136" t="s">
        <v>457</v>
      </c>
      <c r="H1817" s="137">
        <v>54</v>
      </c>
      <c r="I1817" s="138"/>
      <c r="J1817" s="139">
        <f>ROUND(I1817*H1817,2)</f>
        <v>0</v>
      </c>
      <c r="K1817" s="140"/>
      <c r="L1817" s="32"/>
      <c r="M1817" s="141" t="s">
        <v>1</v>
      </c>
      <c r="N1817" s="142" t="s">
        <v>38</v>
      </c>
      <c r="P1817" s="143">
        <f>O1817*H1817</f>
        <v>0</v>
      </c>
      <c r="Q1817" s="143">
        <v>0</v>
      </c>
      <c r="R1817" s="143">
        <f>Q1817*H1817</f>
        <v>0</v>
      </c>
      <c r="S1817" s="143">
        <v>0</v>
      </c>
      <c r="T1817" s="144">
        <f>S1817*H1817</f>
        <v>0</v>
      </c>
      <c r="AR1817" s="145" t="s">
        <v>242</v>
      </c>
      <c r="AT1817" s="145" t="s">
        <v>158</v>
      </c>
      <c r="AU1817" s="145" t="s">
        <v>82</v>
      </c>
      <c r="AY1817" s="17" t="s">
        <v>155</v>
      </c>
      <c r="BE1817" s="146">
        <f>IF(N1817="základní",J1817,0)</f>
        <v>0</v>
      </c>
      <c r="BF1817" s="146">
        <f>IF(N1817="snížená",J1817,0)</f>
        <v>0</v>
      </c>
      <c r="BG1817" s="146">
        <f>IF(N1817="zákl. přenesená",J1817,0)</f>
        <v>0</v>
      </c>
      <c r="BH1817" s="146">
        <f>IF(N1817="sníž. přenesená",J1817,0)</f>
        <v>0</v>
      </c>
      <c r="BI1817" s="146">
        <f>IF(N1817="nulová",J1817,0)</f>
        <v>0</v>
      </c>
      <c r="BJ1817" s="17" t="s">
        <v>80</v>
      </c>
      <c r="BK1817" s="146">
        <f>ROUND(I1817*H1817,2)</f>
        <v>0</v>
      </c>
      <c r="BL1817" s="17" t="s">
        <v>242</v>
      </c>
      <c r="BM1817" s="145" t="s">
        <v>1777</v>
      </c>
    </row>
    <row r="1818" spans="2:65" s="1" customFormat="1" ht="33" customHeight="1">
      <c r="B1818" s="32"/>
      <c r="C1818" s="133" t="s">
        <v>1232</v>
      </c>
      <c r="D1818" s="133" t="s">
        <v>158</v>
      </c>
      <c r="E1818" s="134" t="s">
        <v>1778</v>
      </c>
      <c r="F1818" s="135" t="s">
        <v>1779</v>
      </c>
      <c r="G1818" s="136" t="s">
        <v>213</v>
      </c>
      <c r="H1818" s="137">
        <v>254.84</v>
      </c>
      <c r="I1818" s="138"/>
      <c r="J1818" s="139">
        <f>ROUND(I1818*H1818,2)</f>
        <v>0</v>
      </c>
      <c r="K1818" s="140"/>
      <c r="L1818" s="32"/>
      <c r="M1818" s="141" t="s">
        <v>1</v>
      </c>
      <c r="N1818" s="142" t="s">
        <v>38</v>
      </c>
      <c r="P1818" s="143">
        <f>O1818*H1818</f>
        <v>0</v>
      </c>
      <c r="Q1818" s="143">
        <v>0</v>
      </c>
      <c r="R1818" s="143">
        <f>Q1818*H1818</f>
        <v>0</v>
      </c>
      <c r="S1818" s="143">
        <v>0</v>
      </c>
      <c r="T1818" s="144">
        <f>S1818*H1818</f>
        <v>0</v>
      </c>
      <c r="AR1818" s="145" t="s">
        <v>242</v>
      </c>
      <c r="AT1818" s="145" t="s">
        <v>158</v>
      </c>
      <c r="AU1818" s="145" t="s">
        <v>82</v>
      </c>
      <c r="AY1818" s="17" t="s">
        <v>155</v>
      </c>
      <c r="BE1818" s="146">
        <f>IF(N1818="základní",J1818,0)</f>
        <v>0</v>
      </c>
      <c r="BF1818" s="146">
        <f>IF(N1818="snížená",J1818,0)</f>
        <v>0</v>
      </c>
      <c r="BG1818" s="146">
        <f>IF(N1818="zákl. přenesená",J1818,0)</f>
        <v>0</v>
      </c>
      <c r="BH1818" s="146">
        <f>IF(N1818="sníž. přenesená",J1818,0)</f>
        <v>0</v>
      </c>
      <c r="BI1818" s="146">
        <f>IF(N1818="nulová",J1818,0)</f>
        <v>0</v>
      </c>
      <c r="BJ1818" s="17" t="s">
        <v>80</v>
      </c>
      <c r="BK1818" s="146">
        <f>ROUND(I1818*H1818,2)</f>
        <v>0</v>
      </c>
      <c r="BL1818" s="17" t="s">
        <v>242</v>
      </c>
      <c r="BM1818" s="145" t="s">
        <v>1780</v>
      </c>
    </row>
    <row r="1819" spans="2:65" s="13" customFormat="1" ht="10.199999999999999">
      <c r="B1819" s="154"/>
      <c r="D1819" s="148" t="s">
        <v>162</v>
      </c>
      <c r="E1819" s="155" t="s">
        <v>1</v>
      </c>
      <c r="F1819" s="156" t="s">
        <v>1781</v>
      </c>
      <c r="H1819" s="157">
        <v>254.84</v>
      </c>
      <c r="I1819" s="158"/>
      <c r="L1819" s="154"/>
      <c r="M1819" s="159"/>
      <c r="T1819" s="160"/>
      <c r="AT1819" s="155" t="s">
        <v>162</v>
      </c>
      <c r="AU1819" s="155" t="s">
        <v>82</v>
      </c>
      <c r="AV1819" s="13" t="s">
        <v>82</v>
      </c>
      <c r="AW1819" s="13" t="s">
        <v>30</v>
      </c>
      <c r="AX1819" s="13" t="s">
        <v>73</v>
      </c>
      <c r="AY1819" s="155" t="s">
        <v>155</v>
      </c>
    </row>
    <row r="1820" spans="2:65" s="14" customFormat="1" ht="10.199999999999999">
      <c r="B1820" s="161"/>
      <c r="D1820" s="148" t="s">
        <v>162</v>
      </c>
      <c r="E1820" s="162" t="s">
        <v>1</v>
      </c>
      <c r="F1820" s="163" t="s">
        <v>165</v>
      </c>
      <c r="H1820" s="164">
        <v>254.84</v>
      </c>
      <c r="I1820" s="165"/>
      <c r="L1820" s="161"/>
      <c r="M1820" s="166"/>
      <c r="T1820" s="167"/>
      <c r="AT1820" s="162" t="s">
        <v>162</v>
      </c>
      <c r="AU1820" s="162" t="s">
        <v>82</v>
      </c>
      <c r="AV1820" s="14" t="s">
        <v>90</v>
      </c>
      <c r="AW1820" s="14" t="s">
        <v>30</v>
      </c>
      <c r="AX1820" s="14" t="s">
        <v>80</v>
      </c>
      <c r="AY1820" s="162" t="s">
        <v>155</v>
      </c>
    </row>
    <row r="1821" spans="2:65" s="1" customFormat="1" ht="16.5" customHeight="1">
      <c r="B1821" s="32"/>
      <c r="C1821" s="175" t="s">
        <v>1782</v>
      </c>
      <c r="D1821" s="175" t="s">
        <v>260</v>
      </c>
      <c r="E1821" s="176" t="s">
        <v>1783</v>
      </c>
      <c r="F1821" s="177" t="s">
        <v>1784</v>
      </c>
      <c r="G1821" s="178" t="s">
        <v>161</v>
      </c>
      <c r="H1821" s="179">
        <v>10.199999999999999</v>
      </c>
      <c r="I1821" s="180"/>
      <c r="J1821" s="181">
        <f>ROUND(I1821*H1821,2)</f>
        <v>0</v>
      </c>
      <c r="K1821" s="182"/>
      <c r="L1821" s="183"/>
      <c r="M1821" s="184" t="s">
        <v>1</v>
      </c>
      <c r="N1821" s="185" t="s">
        <v>38</v>
      </c>
      <c r="P1821" s="143">
        <f>O1821*H1821</f>
        <v>0</v>
      </c>
      <c r="Q1821" s="143">
        <v>0</v>
      </c>
      <c r="R1821" s="143">
        <f>Q1821*H1821</f>
        <v>0</v>
      </c>
      <c r="S1821" s="143">
        <v>0</v>
      </c>
      <c r="T1821" s="144">
        <f>S1821*H1821</f>
        <v>0</v>
      </c>
      <c r="AR1821" s="145" t="s">
        <v>336</v>
      </c>
      <c r="AT1821" s="145" t="s">
        <v>260</v>
      </c>
      <c r="AU1821" s="145" t="s">
        <v>82</v>
      </c>
      <c r="AY1821" s="17" t="s">
        <v>155</v>
      </c>
      <c r="BE1821" s="146">
        <f>IF(N1821="základní",J1821,0)</f>
        <v>0</v>
      </c>
      <c r="BF1821" s="146">
        <f>IF(N1821="snížená",J1821,0)</f>
        <v>0</v>
      </c>
      <c r="BG1821" s="146">
        <f>IF(N1821="zákl. přenesená",J1821,0)</f>
        <v>0</v>
      </c>
      <c r="BH1821" s="146">
        <f>IF(N1821="sníž. přenesená",J1821,0)</f>
        <v>0</v>
      </c>
      <c r="BI1821" s="146">
        <f>IF(N1821="nulová",J1821,0)</f>
        <v>0</v>
      </c>
      <c r="BJ1821" s="17" t="s">
        <v>80</v>
      </c>
      <c r="BK1821" s="146">
        <f>ROUND(I1821*H1821,2)</f>
        <v>0</v>
      </c>
      <c r="BL1821" s="17" t="s">
        <v>242</v>
      </c>
      <c r="BM1821" s="145" t="s">
        <v>1785</v>
      </c>
    </row>
    <row r="1822" spans="2:65" s="13" customFormat="1" ht="10.199999999999999">
      <c r="B1822" s="154"/>
      <c r="D1822" s="148" t="s">
        <v>162</v>
      </c>
      <c r="E1822" s="155" t="s">
        <v>1</v>
      </c>
      <c r="F1822" s="156" t="s">
        <v>1786</v>
      </c>
      <c r="H1822" s="157">
        <v>10.199999999999999</v>
      </c>
      <c r="I1822" s="158"/>
      <c r="L1822" s="154"/>
      <c r="M1822" s="159"/>
      <c r="T1822" s="160"/>
      <c r="AT1822" s="155" t="s">
        <v>162</v>
      </c>
      <c r="AU1822" s="155" t="s">
        <v>82</v>
      </c>
      <c r="AV1822" s="13" t="s">
        <v>82</v>
      </c>
      <c r="AW1822" s="13" t="s">
        <v>30</v>
      </c>
      <c r="AX1822" s="13" t="s">
        <v>73</v>
      </c>
      <c r="AY1822" s="155" t="s">
        <v>155</v>
      </c>
    </row>
    <row r="1823" spans="2:65" s="14" customFormat="1" ht="10.199999999999999">
      <c r="B1823" s="161"/>
      <c r="D1823" s="148" t="s">
        <v>162</v>
      </c>
      <c r="E1823" s="162" t="s">
        <v>1</v>
      </c>
      <c r="F1823" s="163" t="s">
        <v>165</v>
      </c>
      <c r="H1823" s="164">
        <v>10.199999999999999</v>
      </c>
      <c r="I1823" s="165"/>
      <c r="L1823" s="161"/>
      <c r="M1823" s="166"/>
      <c r="T1823" s="167"/>
      <c r="AT1823" s="162" t="s">
        <v>162</v>
      </c>
      <c r="AU1823" s="162" t="s">
        <v>82</v>
      </c>
      <c r="AV1823" s="14" t="s">
        <v>90</v>
      </c>
      <c r="AW1823" s="14" t="s">
        <v>30</v>
      </c>
      <c r="AX1823" s="14" t="s">
        <v>80</v>
      </c>
      <c r="AY1823" s="162" t="s">
        <v>155</v>
      </c>
    </row>
    <row r="1824" spans="2:65" s="1" customFormat="1" ht="33" customHeight="1">
      <c r="B1824" s="32"/>
      <c r="C1824" s="133" t="s">
        <v>1237</v>
      </c>
      <c r="D1824" s="133" t="s">
        <v>158</v>
      </c>
      <c r="E1824" s="134" t="s">
        <v>1787</v>
      </c>
      <c r="F1824" s="135" t="s">
        <v>1788</v>
      </c>
      <c r="G1824" s="136" t="s">
        <v>213</v>
      </c>
      <c r="H1824" s="137">
        <v>485</v>
      </c>
      <c r="I1824" s="138"/>
      <c r="J1824" s="139">
        <f>ROUND(I1824*H1824,2)</f>
        <v>0</v>
      </c>
      <c r="K1824" s="140"/>
      <c r="L1824" s="32"/>
      <c r="M1824" s="141" t="s">
        <v>1</v>
      </c>
      <c r="N1824" s="142" t="s">
        <v>38</v>
      </c>
      <c r="P1824" s="143">
        <f>O1824*H1824</f>
        <v>0</v>
      </c>
      <c r="Q1824" s="143">
        <v>0</v>
      </c>
      <c r="R1824" s="143">
        <f>Q1824*H1824</f>
        <v>0</v>
      </c>
      <c r="S1824" s="143">
        <v>0</v>
      </c>
      <c r="T1824" s="144">
        <f>S1824*H1824</f>
        <v>0</v>
      </c>
      <c r="AR1824" s="145" t="s">
        <v>242</v>
      </c>
      <c r="AT1824" s="145" t="s">
        <v>158</v>
      </c>
      <c r="AU1824" s="145" t="s">
        <v>82</v>
      </c>
      <c r="AY1824" s="17" t="s">
        <v>155</v>
      </c>
      <c r="BE1824" s="146">
        <f>IF(N1824="základní",J1824,0)</f>
        <v>0</v>
      </c>
      <c r="BF1824" s="146">
        <f>IF(N1824="snížená",J1824,0)</f>
        <v>0</v>
      </c>
      <c r="BG1824" s="146">
        <f>IF(N1824="zákl. přenesená",J1824,0)</f>
        <v>0</v>
      </c>
      <c r="BH1824" s="146">
        <f>IF(N1824="sníž. přenesená",J1824,0)</f>
        <v>0</v>
      </c>
      <c r="BI1824" s="146">
        <f>IF(N1824="nulová",J1824,0)</f>
        <v>0</v>
      </c>
      <c r="BJ1824" s="17" t="s">
        <v>80</v>
      </c>
      <c r="BK1824" s="146">
        <f>ROUND(I1824*H1824,2)</f>
        <v>0</v>
      </c>
      <c r="BL1824" s="17" t="s">
        <v>242</v>
      </c>
      <c r="BM1824" s="145" t="s">
        <v>1789</v>
      </c>
    </row>
    <row r="1825" spans="2:65" s="12" customFormat="1" ht="10.199999999999999">
      <c r="B1825" s="147"/>
      <c r="D1825" s="148" t="s">
        <v>162</v>
      </c>
      <c r="E1825" s="149" t="s">
        <v>1</v>
      </c>
      <c r="F1825" s="150" t="s">
        <v>1790</v>
      </c>
      <c r="H1825" s="149" t="s">
        <v>1</v>
      </c>
      <c r="I1825" s="151"/>
      <c r="L1825" s="147"/>
      <c r="M1825" s="152"/>
      <c r="T1825" s="153"/>
      <c r="AT1825" s="149" t="s">
        <v>162</v>
      </c>
      <c r="AU1825" s="149" t="s">
        <v>82</v>
      </c>
      <c r="AV1825" s="12" t="s">
        <v>80</v>
      </c>
      <c r="AW1825" s="12" t="s">
        <v>30</v>
      </c>
      <c r="AX1825" s="12" t="s">
        <v>73</v>
      </c>
      <c r="AY1825" s="149" t="s">
        <v>155</v>
      </c>
    </row>
    <row r="1826" spans="2:65" s="12" customFormat="1" ht="10.199999999999999">
      <c r="B1826" s="147"/>
      <c r="D1826" s="148" t="s">
        <v>162</v>
      </c>
      <c r="E1826" s="149" t="s">
        <v>1</v>
      </c>
      <c r="F1826" s="150" t="s">
        <v>1791</v>
      </c>
      <c r="H1826" s="149" t="s">
        <v>1</v>
      </c>
      <c r="I1826" s="151"/>
      <c r="L1826" s="147"/>
      <c r="M1826" s="152"/>
      <c r="T1826" s="153"/>
      <c r="AT1826" s="149" t="s">
        <v>162</v>
      </c>
      <c r="AU1826" s="149" t="s">
        <v>82</v>
      </c>
      <c r="AV1826" s="12" t="s">
        <v>80</v>
      </c>
      <c r="AW1826" s="12" t="s">
        <v>30</v>
      </c>
      <c r="AX1826" s="12" t="s">
        <v>73</v>
      </c>
      <c r="AY1826" s="149" t="s">
        <v>155</v>
      </c>
    </row>
    <row r="1827" spans="2:65" s="13" customFormat="1" ht="10.199999999999999">
      <c r="B1827" s="154"/>
      <c r="D1827" s="148" t="s">
        <v>162</v>
      </c>
      <c r="E1827" s="155" t="s">
        <v>1</v>
      </c>
      <c r="F1827" s="156" t="s">
        <v>1792</v>
      </c>
      <c r="H1827" s="157">
        <v>485</v>
      </c>
      <c r="I1827" s="158"/>
      <c r="L1827" s="154"/>
      <c r="M1827" s="159"/>
      <c r="T1827" s="160"/>
      <c r="AT1827" s="155" t="s">
        <v>162</v>
      </c>
      <c r="AU1827" s="155" t="s">
        <v>82</v>
      </c>
      <c r="AV1827" s="13" t="s">
        <v>82</v>
      </c>
      <c r="AW1827" s="13" t="s">
        <v>30</v>
      </c>
      <c r="AX1827" s="13" t="s">
        <v>73</v>
      </c>
      <c r="AY1827" s="155" t="s">
        <v>155</v>
      </c>
    </row>
    <row r="1828" spans="2:65" s="14" customFormat="1" ht="10.199999999999999">
      <c r="B1828" s="161"/>
      <c r="D1828" s="148" t="s">
        <v>162</v>
      </c>
      <c r="E1828" s="162" t="s">
        <v>1</v>
      </c>
      <c r="F1828" s="163" t="s">
        <v>165</v>
      </c>
      <c r="H1828" s="164">
        <v>485</v>
      </c>
      <c r="I1828" s="165"/>
      <c r="L1828" s="161"/>
      <c r="M1828" s="166"/>
      <c r="T1828" s="167"/>
      <c r="AT1828" s="162" t="s">
        <v>162</v>
      </c>
      <c r="AU1828" s="162" t="s">
        <v>82</v>
      </c>
      <c r="AV1828" s="14" t="s">
        <v>90</v>
      </c>
      <c r="AW1828" s="14" t="s">
        <v>30</v>
      </c>
      <c r="AX1828" s="14" t="s">
        <v>80</v>
      </c>
      <c r="AY1828" s="162" t="s">
        <v>155</v>
      </c>
    </row>
    <row r="1829" spans="2:65" s="1" customFormat="1" ht="24.15" customHeight="1">
      <c r="B1829" s="32"/>
      <c r="C1829" s="133" t="s">
        <v>1793</v>
      </c>
      <c r="D1829" s="133" t="s">
        <v>158</v>
      </c>
      <c r="E1829" s="134" t="s">
        <v>1794</v>
      </c>
      <c r="F1829" s="135" t="s">
        <v>1795</v>
      </c>
      <c r="G1829" s="136" t="s">
        <v>457</v>
      </c>
      <c r="H1829" s="137">
        <v>163.46299999999999</v>
      </c>
      <c r="I1829" s="138"/>
      <c r="J1829" s="139">
        <f>ROUND(I1829*H1829,2)</f>
        <v>0</v>
      </c>
      <c r="K1829" s="140"/>
      <c r="L1829" s="32"/>
      <c r="M1829" s="141" t="s">
        <v>1</v>
      </c>
      <c r="N1829" s="142" t="s">
        <v>38</v>
      </c>
      <c r="P1829" s="143">
        <f>O1829*H1829</f>
        <v>0</v>
      </c>
      <c r="Q1829" s="143">
        <v>0</v>
      </c>
      <c r="R1829" s="143">
        <f>Q1829*H1829</f>
        <v>0</v>
      </c>
      <c r="S1829" s="143">
        <v>0</v>
      </c>
      <c r="T1829" s="144">
        <f>S1829*H1829</f>
        <v>0</v>
      </c>
      <c r="AR1829" s="145" t="s">
        <v>242</v>
      </c>
      <c r="AT1829" s="145" t="s">
        <v>158</v>
      </c>
      <c r="AU1829" s="145" t="s">
        <v>82</v>
      </c>
      <c r="AY1829" s="17" t="s">
        <v>155</v>
      </c>
      <c r="BE1829" s="146">
        <f>IF(N1829="základní",J1829,0)</f>
        <v>0</v>
      </c>
      <c r="BF1829" s="146">
        <f>IF(N1829="snížená",J1829,0)</f>
        <v>0</v>
      </c>
      <c r="BG1829" s="146">
        <f>IF(N1829="zákl. přenesená",J1829,0)</f>
        <v>0</v>
      </c>
      <c r="BH1829" s="146">
        <f>IF(N1829="sníž. přenesená",J1829,0)</f>
        <v>0</v>
      </c>
      <c r="BI1829" s="146">
        <f>IF(N1829="nulová",J1829,0)</f>
        <v>0</v>
      </c>
      <c r="BJ1829" s="17" t="s">
        <v>80</v>
      </c>
      <c r="BK1829" s="146">
        <f>ROUND(I1829*H1829,2)</f>
        <v>0</v>
      </c>
      <c r="BL1829" s="17" t="s">
        <v>242</v>
      </c>
      <c r="BM1829" s="145" t="s">
        <v>1796</v>
      </c>
    </row>
    <row r="1830" spans="2:65" s="12" customFormat="1" ht="10.199999999999999">
      <c r="B1830" s="147"/>
      <c r="D1830" s="148" t="s">
        <v>162</v>
      </c>
      <c r="E1830" s="149" t="s">
        <v>1</v>
      </c>
      <c r="F1830" s="150" t="s">
        <v>1797</v>
      </c>
      <c r="H1830" s="149" t="s">
        <v>1</v>
      </c>
      <c r="I1830" s="151"/>
      <c r="L1830" s="147"/>
      <c r="M1830" s="152"/>
      <c r="T1830" s="153"/>
      <c r="AT1830" s="149" t="s">
        <v>162</v>
      </c>
      <c r="AU1830" s="149" t="s">
        <v>82</v>
      </c>
      <c r="AV1830" s="12" t="s">
        <v>80</v>
      </c>
      <c r="AW1830" s="12" t="s">
        <v>30</v>
      </c>
      <c r="AX1830" s="12" t="s">
        <v>73</v>
      </c>
      <c r="AY1830" s="149" t="s">
        <v>155</v>
      </c>
    </row>
    <row r="1831" spans="2:65" s="13" customFormat="1" ht="20.399999999999999">
      <c r="B1831" s="154"/>
      <c r="D1831" s="148" t="s">
        <v>162</v>
      </c>
      <c r="E1831" s="155" t="s">
        <v>1</v>
      </c>
      <c r="F1831" s="156" t="s">
        <v>1798</v>
      </c>
      <c r="H1831" s="157">
        <v>43.295000000000002</v>
      </c>
      <c r="I1831" s="158"/>
      <c r="L1831" s="154"/>
      <c r="M1831" s="159"/>
      <c r="T1831" s="160"/>
      <c r="AT1831" s="155" t="s">
        <v>162</v>
      </c>
      <c r="AU1831" s="155" t="s">
        <v>82</v>
      </c>
      <c r="AV1831" s="13" t="s">
        <v>82</v>
      </c>
      <c r="AW1831" s="13" t="s">
        <v>30</v>
      </c>
      <c r="AX1831" s="13" t="s">
        <v>73</v>
      </c>
      <c r="AY1831" s="155" t="s">
        <v>155</v>
      </c>
    </row>
    <row r="1832" spans="2:65" s="12" customFormat="1" ht="10.199999999999999">
      <c r="B1832" s="147"/>
      <c r="D1832" s="148" t="s">
        <v>162</v>
      </c>
      <c r="E1832" s="149" t="s">
        <v>1</v>
      </c>
      <c r="F1832" s="150" t="s">
        <v>1799</v>
      </c>
      <c r="H1832" s="149" t="s">
        <v>1</v>
      </c>
      <c r="I1832" s="151"/>
      <c r="L1832" s="147"/>
      <c r="M1832" s="152"/>
      <c r="T1832" s="153"/>
      <c r="AT1832" s="149" t="s">
        <v>162</v>
      </c>
      <c r="AU1832" s="149" t="s">
        <v>82</v>
      </c>
      <c r="AV1832" s="12" t="s">
        <v>80</v>
      </c>
      <c r="AW1832" s="12" t="s">
        <v>30</v>
      </c>
      <c r="AX1832" s="12" t="s">
        <v>73</v>
      </c>
      <c r="AY1832" s="149" t="s">
        <v>155</v>
      </c>
    </row>
    <row r="1833" spans="2:65" s="13" customFormat="1" ht="10.199999999999999">
      <c r="B1833" s="154"/>
      <c r="D1833" s="148" t="s">
        <v>162</v>
      </c>
      <c r="E1833" s="155" t="s">
        <v>1</v>
      </c>
      <c r="F1833" s="156" t="s">
        <v>1800</v>
      </c>
      <c r="H1833" s="157">
        <v>120.16800000000001</v>
      </c>
      <c r="I1833" s="158"/>
      <c r="L1833" s="154"/>
      <c r="M1833" s="159"/>
      <c r="T1833" s="160"/>
      <c r="AT1833" s="155" t="s">
        <v>162</v>
      </c>
      <c r="AU1833" s="155" t="s">
        <v>82</v>
      </c>
      <c r="AV1833" s="13" t="s">
        <v>82</v>
      </c>
      <c r="AW1833" s="13" t="s">
        <v>30</v>
      </c>
      <c r="AX1833" s="13" t="s">
        <v>73</v>
      </c>
      <c r="AY1833" s="155" t="s">
        <v>155</v>
      </c>
    </row>
    <row r="1834" spans="2:65" s="14" customFormat="1" ht="10.199999999999999">
      <c r="B1834" s="161"/>
      <c r="D1834" s="148" t="s">
        <v>162</v>
      </c>
      <c r="E1834" s="162" t="s">
        <v>1</v>
      </c>
      <c r="F1834" s="163" t="s">
        <v>165</v>
      </c>
      <c r="H1834" s="164">
        <v>163.46300000000002</v>
      </c>
      <c r="I1834" s="165"/>
      <c r="L1834" s="161"/>
      <c r="M1834" s="166"/>
      <c r="T1834" s="167"/>
      <c r="AT1834" s="162" t="s">
        <v>162</v>
      </c>
      <c r="AU1834" s="162" t="s">
        <v>82</v>
      </c>
      <c r="AV1834" s="14" t="s">
        <v>90</v>
      </c>
      <c r="AW1834" s="14" t="s">
        <v>30</v>
      </c>
      <c r="AX1834" s="14" t="s">
        <v>80</v>
      </c>
      <c r="AY1834" s="162" t="s">
        <v>155</v>
      </c>
    </row>
    <row r="1835" spans="2:65" s="1" customFormat="1" ht="24.15" customHeight="1">
      <c r="B1835" s="32"/>
      <c r="C1835" s="133" t="s">
        <v>1240</v>
      </c>
      <c r="D1835" s="133" t="s">
        <v>158</v>
      </c>
      <c r="E1835" s="134" t="s">
        <v>1801</v>
      </c>
      <c r="F1835" s="135" t="s">
        <v>1802</v>
      </c>
      <c r="G1835" s="136" t="s">
        <v>457</v>
      </c>
      <c r="H1835" s="137">
        <v>257.24299999999999</v>
      </c>
      <c r="I1835" s="138"/>
      <c r="J1835" s="139">
        <f>ROUND(I1835*H1835,2)</f>
        <v>0</v>
      </c>
      <c r="K1835" s="140"/>
      <c r="L1835" s="32"/>
      <c r="M1835" s="141" t="s">
        <v>1</v>
      </c>
      <c r="N1835" s="142" t="s">
        <v>38</v>
      </c>
      <c r="P1835" s="143">
        <f>O1835*H1835</f>
        <v>0</v>
      </c>
      <c r="Q1835" s="143">
        <v>0</v>
      </c>
      <c r="R1835" s="143">
        <f>Q1835*H1835</f>
        <v>0</v>
      </c>
      <c r="S1835" s="143">
        <v>0</v>
      </c>
      <c r="T1835" s="144">
        <f>S1835*H1835</f>
        <v>0</v>
      </c>
      <c r="AR1835" s="145" t="s">
        <v>242</v>
      </c>
      <c r="AT1835" s="145" t="s">
        <v>158</v>
      </c>
      <c r="AU1835" s="145" t="s">
        <v>82</v>
      </c>
      <c r="AY1835" s="17" t="s">
        <v>155</v>
      </c>
      <c r="BE1835" s="146">
        <f>IF(N1835="základní",J1835,0)</f>
        <v>0</v>
      </c>
      <c r="BF1835" s="146">
        <f>IF(N1835="snížená",J1835,0)</f>
        <v>0</v>
      </c>
      <c r="BG1835" s="146">
        <f>IF(N1835="zákl. přenesená",J1835,0)</f>
        <v>0</v>
      </c>
      <c r="BH1835" s="146">
        <f>IF(N1835="sníž. přenesená",J1835,0)</f>
        <v>0</v>
      </c>
      <c r="BI1835" s="146">
        <f>IF(N1835="nulová",J1835,0)</f>
        <v>0</v>
      </c>
      <c r="BJ1835" s="17" t="s">
        <v>80</v>
      </c>
      <c r="BK1835" s="146">
        <f>ROUND(I1835*H1835,2)</f>
        <v>0</v>
      </c>
      <c r="BL1835" s="17" t="s">
        <v>242</v>
      </c>
      <c r="BM1835" s="145" t="s">
        <v>1803</v>
      </c>
    </row>
    <row r="1836" spans="2:65" s="1" customFormat="1" ht="24.15" customHeight="1">
      <c r="B1836" s="32"/>
      <c r="C1836" s="175" t="s">
        <v>1804</v>
      </c>
      <c r="D1836" s="175" t="s">
        <v>260</v>
      </c>
      <c r="E1836" s="176" t="s">
        <v>1805</v>
      </c>
      <c r="F1836" s="177" t="s">
        <v>1806</v>
      </c>
      <c r="G1836" s="178" t="s">
        <v>161</v>
      </c>
      <c r="H1836" s="179">
        <v>4.4580000000000002</v>
      </c>
      <c r="I1836" s="180"/>
      <c r="J1836" s="181">
        <f>ROUND(I1836*H1836,2)</f>
        <v>0</v>
      </c>
      <c r="K1836" s="182"/>
      <c r="L1836" s="183"/>
      <c r="M1836" s="184" t="s">
        <v>1</v>
      </c>
      <c r="N1836" s="185" t="s">
        <v>38</v>
      </c>
      <c r="P1836" s="143">
        <f>O1836*H1836</f>
        <v>0</v>
      </c>
      <c r="Q1836" s="143">
        <v>0</v>
      </c>
      <c r="R1836" s="143">
        <f>Q1836*H1836</f>
        <v>0</v>
      </c>
      <c r="S1836" s="143">
        <v>0</v>
      </c>
      <c r="T1836" s="144">
        <f>S1836*H1836</f>
        <v>0</v>
      </c>
      <c r="AR1836" s="145" t="s">
        <v>336</v>
      </c>
      <c r="AT1836" s="145" t="s">
        <v>260</v>
      </c>
      <c r="AU1836" s="145" t="s">
        <v>82</v>
      </c>
      <c r="AY1836" s="17" t="s">
        <v>155</v>
      </c>
      <c r="BE1836" s="146">
        <f>IF(N1836="základní",J1836,0)</f>
        <v>0</v>
      </c>
      <c r="BF1836" s="146">
        <f>IF(N1836="snížená",J1836,0)</f>
        <v>0</v>
      </c>
      <c r="BG1836" s="146">
        <f>IF(N1836="zákl. přenesená",J1836,0)</f>
        <v>0</v>
      </c>
      <c r="BH1836" s="146">
        <f>IF(N1836="sníž. přenesená",J1836,0)</f>
        <v>0</v>
      </c>
      <c r="BI1836" s="146">
        <f>IF(N1836="nulová",J1836,0)</f>
        <v>0</v>
      </c>
      <c r="BJ1836" s="17" t="s">
        <v>80</v>
      </c>
      <c r="BK1836" s="146">
        <f>ROUND(I1836*H1836,2)</f>
        <v>0</v>
      </c>
      <c r="BL1836" s="17" t="s">
        <v>242</v>
      </c>
      <c r="BM1836" s="145" t="s">
        <v>1807</v>
      </c>
    </row>
    <row r="1837" spans="2:65" s="12" customFormat="1" ht="10.199999999999999">
      <c r="B1837" s="147"/>
      <c r="D1837" s="148" t="s">
        <v>162</v>
      </c>
      <c r="E1837" s="149" t="s">
        <v>1</v>
      </c>
      <c r="F1837" s="150" t="s">
        <v>246</v>
      </c>
      <c r="H1837" s="149" t="s">
        <v>1</v>
      </c>
      <c r="I1837" s="151"/>
      <c r="L1837" s="147"/>
      <c r="M1837" s="152"/>
      <c r="T1837" s="153"/>
      <c r="AT1837" s="149" t="s">
        <v>162</v>
      </c>
      <c r="AU1837" s="149" t="s">
        <v>82</v>
      </c>
      <c r="AV1837" s="12" t="s">
        <v>80</v>
      </c>
      <c r="AW1837" s="12" t="s">
        <v>30</v>
      </c>
      <c r="AX1837" s="12" t="s">
        <v>73</v>
      </c>
      <c r="AY1837" s="149" t="s">
        <v>155</v>
      </c>
    </row>
    <row r="1838" spans="2:65" s="12" customFormat="1" ht="10.199999999999999">
      <c r="B1838" s="147"/>
      <c r="D1838" s="148" t="s">
        <v>162</v>
      </c>
      <c r="E1838" s="149" t="s">
        <v>1</v>
      </c>
      <c r="F1838" s="150" t="s">
        <v>1808</v>
      </c>
      <c r="H1838" s="149" t="s">
        <v>1</v>
      </c>
      <c r="I1838" s="151"/>
      <c r="L1838" s="147"/>
      <c r="M1838" s="152"/>
      <c r="T1838" s="153"/>
      <c r="AT1838" s="149" t="s">
        <v>162</v>
      </c>
      <c r="AU1838" s="149" t="s">
        <v>82</v>
      </c>
      <c r="AV1838" s="12" t="s">
        <v>80</v>
      </c>
      <c r="AW1838" s="12" t="s">
        <v>30</v>
      </c>
      <c r="AX1838" s="12" t="s">
        <v>73</v>
      </c>
      <c r="AY1838" s="149" t="s">
        <v>155</v>
      </c>
    </row>
    <row r="1839" spans="2:65" s="12" customFormat="1" ht="10.199999999999999">
      <c r="B1839" s="147"/>
      <c r="D1839" s="148" t="s">
        <v>162</v>
      </c>
      <c r="E1839" s="149" t="s">
        <v>1</v>
      </c>
      <c r="F1839" s="150" t="s">
        <v>1809</v>
      </c>
      <c r="H1839" s="149" t="s">
        <v>1</v>
      </c>
      <c r="I1839" s="151"/>
      <c r="L1839" s="147"/>
      <c r="M1839" s="152"/>
      <c r="T1839" s="153"/>
      <c r="AT1839" s="149" t="s">
        <v>162</v>
      </c>
      <c r="AU1839" s="149" t="s">
        <v>82</v>
      </c>
      <c r="AV1839" s="12" t="s">
        <v>80</v>
      </c>
      <c r="AW1839" s="12" t="s">
        <v>30</v>
      </c>
      <c r="AX1839" s="12" t="s">
        <v>73</v>
      </c>
      <c r="AY1839" s="149" t="s">
        <v>155</v>
      </c>
    </row>
    <row r="1840" spans="2:65" s="12" customFormat="1" ht="10.199999999999999">
      <c r="B1840" s="147"/>
      <c r="D1840" s="148" t="s">
        <v>162</v>
      </c>
      <c r="E1840" s="149" t="s">
        <v>1</v>
      </c>
      <c r="F1840" s="150" t="s">
        <v>247</v>
      </c>
      <c r="H1840" s="149" t="s">
        <v>1</v>
      </c>
      <c r="I1840" s="151"/>
      <c r="L1840" s="147"/>
      <c r="M1840" s="152"/>
      <c r="T1840" s="153"/>
      <c r="AT1840" s="149" t="s">
        <v>162</v>
      </c>
      <c r="AU1840" s="149" t="s">
        <v>82</v>
      </c>
      <c r="AV1840" s="12" t="s">
        <v>80</v>
      </c>
      <c r="AW1840" s="12" t="s">
        <v>30</v>
      </c>
      <c r="AX1840" s="12" t="s">
        <v>73</v>
      </c>
      <c r="AY1840" s="149" t="s">
        <v>155</v>
      </c>
    </row>
    <row r="1841" spans="2:51" s="12" customFormat="1" ht="10.199999999999999">
      <c r="B1841" s="147"/>
      <c r="D1841" s="148" t="s">
        <v>162</v>
      </c>
      <c r="E1841" s="149" t="s">
        <v>1</v>
      </c>
      <c r="F1841" s="150" t="s">
        <v>1810</v>
      </c>
      <c r="H1841" s="149" t="s">
        <v>1</v>
      </c>
      <c r="I1841" s="151"/>
      <c r="L1841" s="147"/>
      <c r="M1841" s="152"/>
      <c r="T1841" s="153"/>
      <c r="AT1841" s="149" t="s">
        <v>162</v>
      </c>
      <c r="AU1841" s="149" t="s">
        <v>82</v>
      </c>
      <c r="AV1841" s="12" t="s">
        <v>80</v>
      </c>
      <c r="AW1841" s="12" t="s">
        <v>30</v>
      </c>
      <c r="AX1841" s="12" t="s">
        <v>73</v>
      </c>
      <c r="AY1841" s="149" t="s">
        <v>155</v>
      </c>
    </row>
    <row r="1842" spans="2:51" s="12" customFormat="1" ht="10.199999999999999">
      <c r="B1842" s="147"/>
      <c r="D1842" s="148" t="s">
        <v>162</v>
      </c>
      <c r="E1842" s="149" t="s">
        <v>1</v>
      </c>
      <c r="F1842" s="150" t="s">
        <v>1811</v>
      </c>
      <c r="H1842" s="149" t="s">
        <v>1</v>
      </c>
      <c r="I1842" s="151"/>
      <c r="L1842" s="147"/>
      <c r="M1842" s="152"/>
      <c r="T1842" s="153"/>
      <c r="AT1842" s="149" t="s">
        <v>162</v>
      </c>
      <c r="AU1842" s="149" t="s">
        <v>82</v>
      </c>
      <c r="AV1842" s="12" t="s">
        <v>80</v>
      </c>
      <c r="AW1842" s="12" t="s">
        <v>30</v>
      </c>
      <c r="AX1842" s="12" t="s">
        <v>73</v>
      </c>
      <c r="AY1842" s="149" t="s">
        <v>155</v>
      </c>
    </row>
    <row r="1843" spans="2:51" s="12" customFormat="1" ht="10.199999999999999">
      <c r="B1843" s="147"/>
      <c r="D1843" s="148" t="s">
        <v>162</v>
      </c>
      <c r="E1843" s="149" t="s">
        <v>1</v>
      </c>
      <c r="F1843" s="150" t="s">
        <v>1812</v>
      </c>
      <c r="H1843" s="149" t="s">
        <v>1</v>
      </c>
      <c r="I1843" s="151"/>
      <c r="L1843" s="147"/>
      <c r="M1843" s="152"/>
      <c r="T1843" s="153"/>
      <c r="AT1843" s="149" t="s">
        <v>162</v>
      </c>
      <c r="AU1843" s="149" t="s">
        <v>82</v>
      </c>
      <c r="AV1843" s="12" t="s">
        <v>80</v>
      </c>
      <c r="AW1843" s="12" t="s">
        <v>30</v>
      </c>
      <c r="AX1843" s="12" t="s">
        <v>73</v>
      </c>
      <c r="AY1843" s="149" t="s">
        <v>155</v>
      </c>
    </row>
    <row r="1844" spans="2:51" s="12" customFormat="1" ht="10.199999999999999">
      <c r="B1844" s="147"/>
      <c r="D1844" s="148" t="s">
        <v>162</v>
      </c>
      <c r="E1844" s="149" t="s">
        <v>1</v>
      </c>
      <c r="F1844" s="150" t="s">
        <v>1813</v>
      </c>
      <c r="H1844" s="149" t="s">
        <v>1</v>
      </c>
      <c r="I1844" s="151"/>
      <c r="L1844" s="147"/>
      <c r="M1844" s="152"/>
      <c r="T1844" s="153"/>
      <c r="AT1844" s="149" t="s">
        <v>162</v>
      </c>
      <c r="AU1844" s="149" t="s">
        <v>82</v>
      </c>
      <c r="AV1844" s="12" t="s">
        <v>80</v>
      </c>
      <c r="AW1844" s="12" t="s">
        <v>30</v>
      </c>
      <c r="AX1844" s="12" t="s">
        <v>73</v>
      </c>
      <c r="AY1844" s="149" t="s">
        <v>155</v>
      </c>
    </row>
    <row r="1845" spans="2:51" s="12" customFormat="1" ht="10.199999999999999">
      <c r="B1845" s="147"/>
      <c r="D1845" s="148" t="s">
        <v>162</v>
      </c>
      <c r="E1845" s="149" t="s">
        <v>1</v>
      </c>
      <c r="F1845" s="150" t="s">
        <v>1814</v>
      </c>
      <c r="H1845" s="149" t="s">
        <v>1</v>
      </c>
      <c r="I1845" s="151"/>
      <c r="L1845" s="147"/>
      <c r="M1845" s="152"/>
      <c r="T1845" s="153"/>
      <c r="AT1845" s="149" t="s">
        <v>162</v>
      </c>
      <c r="AU1845" s="149" t="s">
        <v>82</v>
      </c>
      <c r="AV1845" s="12" t="s">
        <v>80</v>
      </c>
      <c r="AW1845" s="12" t="s">
        <v>30</v>
      </c>
      <c r="AX1845" s="12" t="s">
        <v>73</v>
      </c>
      <c r="AY1845" s="149" t="s">
        <v>155</v>
      </c>
    </row>
    <row r="1846" spans="2:51" s="12" customFormat="1" ht="10.199999999999999">
      <c r="B1846" s="147"/>
      <c r="D1846" s="148" t="s">
        <v>162</v>
      </c>
      <c r="E1846" s="149" t="s">
        <v>1</v>
      </c>
      <c r="F1846" s="150" t="s">
        <v>1815</v>
      </c>
      <c r="H1846" s="149" t="s">
        <v>1</v>
      </c>
      <c r="I1846" s="151"/>
      <c r="L1846" s="147"/>
      <c r="M1846" s="152"/>
      <c r="T1846" s="153"/>
      <c r="AT1846" s="149" t="s">
        <v>162</v>
      </c>
      <c r="AU1846" s="149" t="s">
        <v>82</v>
      </c>
      <c r="AV1846" s="12" t="s">
        <v>80</v>
      </c>
      <c r="AW1846" s="12" t="s">
        <v>30</v>
      </c>
      <c r="AX1846" s="12" t="s">
        <v>73</v>
      </c>
      <c r="AY1846" s="149" t="s">
        <v>155</v>
      </c>
    </row>
    <row r="1847" spans="2:51" s="13" customFormat="1" ht="10.199999999999999">
      <c r="B1847" s="154"/>
      <c r="D1847" s="148" t="s">
        <v>162</v>
      </c>
      <c r="E1847" s="155" t="s">
        <v>1</v>
      </c>
      <c r="F1847" s="156" t="s">
        <v>1816</v>
      </c>
      <c r="H1847" s="157">
        <v>6.2E-2</v>
      </c>
      <c r="I1847" s="158"/>
      <c r="L1847" s="154"/>
      <c r="M1847" s="159"/>
      <c r="T1847" s="160"/>
      <c r="AT1847" s="155" t="s">
        <v>162</v>
      </c>
      <c r="AU1847" s="155" t="s">
        <v>82</v>
      </c>
      <c r="AV1847" s="13" t="s">
        <v>82</v>
      </c>
      <c r="AW1847" s="13" t="s">
        <v>30</v>
      </c>
      <c r="AX1847" s="13" t="s">
        <v>73</v>
      </c>
      <c r="AY1847" s="155" t="s">
        <v>155</v>
      </c>
    </row>
    <row r="1848" spans="2:51" s="12" customFormat="1" ht="10.199999999999999">
      <c r="B1848" s="147"/>
      <c r="D1848" s="148" t="s">
        <v>162</v>
      </c>
      <c r="E1848" s="149" t="s">
        <v>1</v>
      </c>
      <c r="F1848" s="150" t="s">
        <v>1817</v>
      </c>
      <c r="H1848" s="149" t="s">
        <v>1</v>
      </c>
      <c r="I1848" s="151"/>
      <c r="L1848" s="147"/>
      <c r="M1848" s="152"/>
      <c r="T1848" s="153"/>
      <c r="AT1848" s="149" t="s">
        <v>162</v>
      </c>
      <c r="AU1848" s="149" t="s">
        <v>82</v>
      </c>
      <c r="AV1848" s="12" t="s">
        <v>80</v>
      </c>
      <c r="AW1848" s="12" t="s">
        <v>30</v>
      </c>
      <c r="AX1848" s="12" t="s">
        <v>73</v>
      </c>
      <c r="AY1848" s="149" t="s">
        <v>155</v>
      </c>
    </row>
    <row r="1849" spans="2:51" s="13" customFormat="1" ht="10.199999999999999">
      <c r="B1849" s="154"/>
      <c r="D1849" s="148" t="s">
        <v>162</v>
      </c>
      <c r="E1849" s="155" t="s">
        <v>1</v>
      </c>
      <c r="F1849" s="156" t="s">
        <v>1818</v>
      </c>
      <c r="H1849" s="157">
        <v>4.1000000000000002E-2</v>
      </c>
      <c r="I1849" s="158"/>
      <c r="L1849" s="154"/>
      <c r="M1849" s="159"/>
      <c r="T1849" s="160"/>
      <c r="AT1849" s="155" t="s">
        <v>162</v>
      </c>
      <c r="AU1849" s="155" t="s">
        <v>82</v>
      </c>
      <c r="AV1849" s="13" t="s">
        <v>82</v>
      </c>
      <c r="AW1849" s="13" t="s">
        <v>30</v>
      </c>
      <c r="AX1849" s="13" t="s">
        <v>73</v>
      </c>
      <c r="AY1849" s="155" t="s">
        <v>155</v>
      </c>
    </row>
    <row r="1850" spans="2:51" s="12" customFormat="1" ht="10.199999999999999">
      <c r="B1850" s="147"/>
      <c r="D1850" s="148" t="s">
        <v>162</v>
      </c>
      <c r="E1850" s="149" t="s">
        <v>1</v>
      </c>
      <c r="F1850" s="150" t="s">
        <v>1819</v>
      </c>
      <c r="H1850" s="149" t="s">
        <v>1</v>
      </c>
      <c r="I1850" s="151"/>
      <c r="L1850" s="147"/>
      <c r="M1850" s="152"/>
      <c r="T1850" s="153"/>
      <c r="AT1850" s="149" t="s">
        <v>162</v>
      </c>
      <c r="AU1850" s="149" t="s">
        <v>82</v>
      </c>
      <c r="AV1850" s="12" t="s">
        <v>80</v>
      </c>
      <c r="AW1850" s="12" t="s">
        <v>30</v>
      </c>
      <c r="AX1850" s="12" t="s">
        <v>73</v>
      </c>
      <c r="AY1850" s="149" t="s">
        <v>155</v>
      </c>
    </row>
    <row r="1851" spans="2:51" s="13" customFormat="1" ht="10.199999999999999">
      <c r="B1851" s="154"/>
      <c r="D1851" s="148" t="s">
        <v>162</v>
      </c>
      <c r="E1851" s="155" t="s">
        <v>1</v>
      </c>
      <c r="F1851" s="156" t="s">
        <v>1820</v>
      </c>
      <c r="H1851" s="157">
        <v>0.05</v>
      </c>
      <c r="I1851" s="158"/>
      <c r="L1851" s="154"/>
      <c r="M1851" s="159"/>
      <c r="T1851" s="160"/>
      <c r="AT1851" s="155" t="s">
        <v>162</v>
      </c>
      <c r="AU1851" s="155" t="s">
        <v>82</v>
      </c>
      <c r="AV1851" s="13" t="s">
        <v>82</v>
      </c>
      <c r="AW1851" s="13" t="s">
        <v>30</v>
      </c>
      <c r="AX1851" s="13" t="s">
        <v>73</v>
      </c>
      <c r="AY1851" s="155" t="s">
        <v>155</v>
      </c>
    </row>
    <row r="1852" spans="2:51" s="12" customFormat="1" ht="10.199999999999999">
      <c r="B1852" s="147"/>
      <c r="D1852" s="148" t="s">
        <v>162</v>
      </c>
      <c r="E1852" s="149" t="s">
        <v>1</v>
      </c>
      <c r="F1852" s="150" t="s">
        <v>1821</v>
      </c>
      <c r="H1852" s="149" t="s">
        <v>1</v>
      </c>
      <c r="I1852" s="151"/>
      <c r="L1852" s="147"/>
      <c r="M1852" s="152"/>
      <c r="T1852" s="153"/>
      <c r="AT1852" s="149" t="s">
        <v>162</v>
      </c>
      <c r="AU1852" s="149" t="s">
        <v>82</v>
      </c>
      <c r="AV1852" s="12" t="s">
        <v>80</v>
      </c>
      <c r="AW1852" s="12" t="s">
        <v>30</v>
      </c>
      <c r="AX1852" s="12" t="s">
        <v>73</v>
      </c>
      <c r="AY1852" s="149" t="s">
        <v>155</v>
      </c>
    </row>
    <row r="1853" spans="2:51" s="13" customFormat="1" ht="10.199999999999999">
      <c r="B1853" s="154"/>
      <c r="D1853" s="148" t="s">
        <v>162</v>
      </c>
      <c r="E1853" s="155" t="s">
        <v>1</v>
      </c>
      <c r="F1853" s="156" t="s">
        <v>1822</v>
      </c>
      <c r="H1853" s="157">
        <v>8.1000000000000003E-2</v>
      </c>
      <c r="I1853" s="158"/>
      <c r="L1853" s="154"/>
      <c r="M1853" s="159"/>
      <c r="T1853" s="160"/>
      <c r="AT1853" s="155" t="s">
        <v>162</v>
      </c>
      <c r="AU1853" s="155" t="s">
        <v>82</v>
      </c>
      <c r="AV1853" s="13" t="s">
        <v>82</v>
      </c>
      <c r="AW1853" s="13" t="s">
        <v>30</v>
      </c>
      <c r="AX1853" s="13" t="s">
        <v>73</v>
      </c>
      <c r="AY1853" s="155" t="s">
        <v>155</v>
      </c>
    </row>
    <row r="1854" spans="2:51" s="15" customFormat="1" ht="10.199999999999999">
      <c r="B1854" s="168"/>
      <c r="D1854" s="148" t="s">
        <v>162</v>
      </c>
      <c r="E1854" s="169" t="s">
        <v>1</v>
      </c>
      <c r="F1854" s="170" t="s">
        <v>170</v>
      </c>
      <c r="H1854" s="171">
        <v>0.23400000000000004</v>
      </c>
      <c r="I1854" s="172"/>
      <c r="L1854" s="168"/>
      <c r="M1854" s="173"/>
      <c r="T1854" s="174"/>
      <c r="AT1854" s="169" t="s">
        <v>162</v>
      </c>
      <c r="AU1854" s="169" t="s">
        <v>82</v>
      </c>
      <c r="AV1854" s="15" t="s">
        <v>87</v>
      </c>
      <c r="AW1854" s="15" t="s">
        <v>30</v>
      </c>
      <c r="AX1854" s="15" t="s">
        <v>73</v>
      </c>
      <c r="AY1854" s="169" t="s">
        <v>155</v>
      </c>
    </row>
    <row r="1855" spans="2:51" s="12" customFormat="1" ht="10.199999999999999">
      <c r="B1855" s="147"/>
      <c r="D1855" s="148" t="s">
        <v>162</v>
      </c>
      <c r="E1855" s="149" t="s">
        <v>1</v>
      </c>
      <c r="F1855" s="150" t="s">
        <v>1823</v>
      </c>
      <c r="H1855" s="149" t="s">
        <v>1</v>
      </c>
      <c r="I1855" s="151"/>
      <c r="L1855" s="147"/>
      <c r="M1855" s="152"/>
      <c r="T1855" s="153"/>
      <c r="AT1855" s="149" t="s">
        <v>162</v>
      </c>
      <c r="AU1855" s="149" t="s">
        <v>82</v>
      </c>
      <c r="AV1855" s="12" t="s">
        <v>80</v>
      </c>
      <c r="AW1855" s="12" t="s">
        <v>30</v>
      </c>
      <c r="AX1855" s="12" t="s">
        <v>73</v>
      </c>
      <c r="AY1855" s="149" t="s">
        <v>155</v>
      </c>
    </row>
    <row r="1856" spans="2:51" s="12" customFormat="1" ht="10.199999999999999">
      <c r="B1856" s="147"/>
      <c r="D1856" s="148" t="s">
        <v>162</v>
      </c>
      <c r="E1856" s="149" t="s">
        <v>1</v>
      </c>
      <c r="F1856" s="150" t="s">
        <v>1824</v>
      </c>
      <c r="H1856" s="149" t="s">
        <v>1</v>
      </c>
      <c r="I1856" s="151"/>
      <c r="L1856" s="147"/>
      <c r="M1856" s="152"/>
      <c r="T1856" s="153"/>
      <c r="AT1856" s="149" t="s">
        <v>162</v>
      </c>
      <c r="AU1856" s="149" t="s">
        <v>82</v>
      </c>
      <c r="AV1856" s="12" t="s">
        <v>80</v>
      </c>
      <c r="AW1856" s="12" t="s">
        <v>30</v>
      </c>
      <c r="AX1856" s="12" t="s">
        <v>73</v>
      </c>
      <c r="AY1856" s="149" t="s">
        <v>155</v>
      </c>
    </row>
    <row r="1857" spans="2:65" s="12" customFormat="1" ht="10.199999999999999">
      <c r="B1857" s="147"/>
      <c r="D1857" s="148" t="s">
        <v>162</v>
      </c>
      <c r="E1857" s="149" t="s">
        <v>1</v>
      </c>
      <c r="F1857" s="150" t="s">
        <v>1825</v>
      </c>
      <c r="H1857" s="149" t="s">
        <v>1</v>
      </c>
      <c r="I1857" s="151"/>
      <c r="L1857" s="147"/>
      <c r="M1857" s="152"/>
      <c r="T1857" s="153"/>
      <c r="AT1857" s="149" t="s">
        <v>162</v>
      </c>
      <c r="AU1857" s="149" t="s">
        <v>82</v>
      </c>
      <c r="AV1857" s="12" t="s">
        <v>80</v>
      </c>
      <c r="AW1857" s="12" t="s">
        <v>30</v>
      </c>
      <c r="AX1857" s="12" t="s">
        <v>73</v>
      </c>
      <c r="AY1857" s="149" t="s">
        <v>155</v>
      </c>
    </row>
    <row r="1858" spans="2:65" s="12" customFormat="1" ht="10.199999999999999">
      <c r="B1858" s="147"/>
      <c r="D1858" s="148" t="s">
        <v>162</v>
      </c>
      <c r="E1858" s="149" t="s">
        <v>1</v>
      </c>
      <c r="F1858" s="150" t="s">
        <v>1826</v>
      </c>
      <c r="H1858" s="149" t="s">
        <v>1</v>
      </c>
      <c r="I1858" s="151"/>
      <c r="L1858" s="147"/>
      <c r="M1858" s="152"/>
      <c r="T1858" s="153"/>
      <c r="AT1858" s="149" t="s">
        <v>162</v>
      </c>
      <c r="AU1858" s="149" t="s">
        <v>82</v>
      </c>
      <c r="AV1858" s="12" t="s">
        <v>80</v>
      </c>
      <c r="AW1858" s="12" t="s">
        <v>30</v>
      </c>
      <c r="AX1858" s="12" t="s">
        <v>73</v>
      </c>
      <c r="AY1858" s="149" t="s">
        <v>155</v>
      </c>
    </row>
    <row r="1859" spans="2:65" s="12" customFormat="1" ht="10.199999999999999">
      <c r="B1859" s="147"/>
      <c r="D1859" s="148" t="s">
        <v>162</v>
      </c>
      <c r="E1859" s="149" t="s">
        <v>1</v>
      </c>
      <c r="F1859" s="150" t="s">
        <v>1823</v>
      </c>
      <c r="H1859" s="149" t="s">
        <v>1</v>
      </c>
      <c r="I1859" s="151"/>
      <c r="L1859" s="147"/>
      <c r="M1859" s="152"/>
      <c r="T1859" s="153"/>
      <c r="AT1859" s="149" t="s">
        <v>162</v>
      </c>
      <c r="AU1859" s="149" t="s">
        <v>82</v>
      </c>
      <c r="AV1859" s="12" t="s">
        <v>80</v>
      </c>
      <c r="AW1859" s="12" t="s">
        <v>30</v>
      </c>
      <c r="AX1859" s="12" t="s">
        <v>73</v>
      </c>
      <c r="AY1859" s="149" t="s">
        <v>155</v>
      </c>
    </row>
    <row r="1860" spans="2:65" s="14" customFormat="1" ht="10.199999999999999">
      <c r="B1860" s="161"/>
      <c r="D1860" s="148" t="s">
        <v>162</v>
      </c>
      <c r="E1860" s="162" t="s">
        <v>1</v>
      </c>
      <c r="F1860" s="163" t="s">
        <v>165</v>
      </c>
      <c r="H1860" s="164">
        <v>0.23400000000000004</v>
      </c>
      <c r="I1860" s="165"/>
      <c r="L1860" s="161"/>
      <c r="M1860" s="166"/>
      <c r="T1860" s="167"/>
      <c r="AT1860" s="162" t="s">
        <v>162</v>
      </c>
      <c r="AU1860" s="162" t="s">
        <v>82</v>
      </c>
      <c r="AV1860" s="14" t="s">
        <v>90</v>
      </c>
      <c r="AW1860" s="14" t="s">
        <v>30</v>
      </c>
      <c r="AX1860" s="14" t="s">
        <v>73</v>
      </c>
      <c r="AY1860" s="162" t="s">
        <v>155</v>
      </c>
    </row>
    <row r="1861" spans="2:65" s="13" customFormat="1" ht="10.199999999999999">
      <c r="B1861" s="154"/>
      <c r="D1861" s="148" t="s">
        <v>162</v>
      </c>
      <c r="E1861" s="155" t="s">
        <v>1</v>
      </c>
      <c r="F1861" s="156" t="s">
        <v>1827</v>
      </c>
      <c r="H1861" s="157">
        <v>4.4580000000000002</v>
      </c>
      <c r="I1861" s="158"/>
      <c r="L1861" s="154"/>
      <c r="M1861" s="159"/>
      <c r="T1861" s="160"/>
      <c r="AT1861" s="155" t="s">
        <v>162</v>
      </c>
      <c r="AU1861" s="155" t="s">
        <v>82</v>
      </c>
      <c r="AV1861" s="13" t="s">
        <v>82</v>
      </c>
      <c r="AW1861" s="13" t="s">
        <v>30</v>
      </c>
      <c r="AX1861" s="13" t="s">
        <v>73</v>
      </c>
      <c r="AY1861" s="155" t="s">
        <v>155</v>
      </c>
    </row>
    <row r="1862" spans="2:65" s="14" customFormat="1" ht="10.199999999999999">
      <c r="B1862" s="161"/>
      <c r="D1862" s="148" t="s">
        <v>162</v>
      </c>
      <c r="E1862" s="162" t="s">
        <v>1</v>
      </c>
      <c r="F1862" s="163" t="s">
        <v>165</v>
      </c>
      <c r="H1862" s="164">
        <v>4.4580000000000002</v>
      </c>
      <c r="I1862" s="165"/>
      <c r="L1862" s="161"/>
      <c r="M1862" s="166"/>
      <c r="T1862" s="167"/>
      <c r="AT1862" s="162" t="s">
        <v>162</v>
      </c>
      <c r="AU1862" s="162" t="s">
        <v>82</v>
      </c>
      <c r="AV1862" s="14" t="s">
        <v>90</v>
      </c>
      <c r="AW1862" s="14" t="s">
        <v>30</v>
      </c>
      <c r="AX1862" s="14" t="s">
        <v>80</v>
      </c>
      <c r="AY1862" s="162" t="s">
        <v>155</v>
      </c>
    </row>
    <row r="1863" spans="2:65" s="1" customFormat="1" ht="24.15" customHeight="1">
      <c r="B1863" s="32"/>
      <c r="C1863" s="133" t="s">
        <v>1246</v>
      </c>
      <c r="D1863" s="133" t="s">
        <v>158</v>
      </c>
      <c r="E1863" s="134" t="s">
        <v>1828</v>
      </c>
      <c r="F1863" s="135" t="s">
        <v>1829</v>
      </c>
      <c r="G1863" s="136" t="s">
        <v>441</v>
      </c>
      <c r="H1863" s="137">
        <v>5</v>
      </c>
      <c r="I1863" s="138"/>
      <c r="J1863" s="139">
        <f>ROUND(I1863*H1863,2)</f>
        <v>0</v>
      </c>
      <c r="K1863" s="140"/>
      <c r="L1863" s="32"/>
      <c r="M1863" s="141" t="s">
        <v>1</v>
      </c>
      <c r="N1863" s="142" t="s">
        <v>38</v>
      </c>
      <c r="P1863" s="143">
        <f>O1863*H1863</f>
        <v>0</v>
      </c>
      <c r="Q1863" s="143">
        <v>0</v>
      </c>
      <c r="R1863" s="143">
        <f>Q1863*H1863</f>
        <v>0</v>
      </c>
      <c r="S1863" s="143">
        <v>0</v>
      </c>
      <c r="T1863" s="144">
        <f>S1863*H1863</f>
        <v>0</v>
      </c>
      <c r="AR1863" s="145" t="s">
        <v>242</v>
      </c>
      <c r="AT1863" s="145" t="s">
        <v>158</v>
      </c>
      <c r="AU1863" s="145" t="s">
        <v>82</v>
      </c>
      <c r="AY1863" s="17" t="s">
        <v>155</v>
      </c>
      <c r="BE1863" s="146">
        <f>IF(N1863="základní",J1863,0)</f>
        <v>0</v>
      </c>
      <c r="BF1863" s="146">
        <f>IF(N1863="snížená",J1863,0)</f>
        <v>0</v>
      </c>
      <c r="BG1863" s="146">
        <f>IF(N1863="zákl. přenesená",J1863,0)</f>
        <v>0</v>
      </c>
      <c r="BH1863" s="146">
        <f>IF(N1863="sníž. přenesená",J1863,0)</f>
        <v>0</v>
      </c>
      <c r="BI1863" s="146">
        <f>IF(N1863="nulová",J1863,0)</f>
        <v>0</v>
      </c>
      <c r="BJ1863" s="17" t="s">
        <v>80</v>
      </c>
      <c r="BK1863" s="146">
        <f>ROUND(I1863*H1863,2)</f>
        <v>0</v>
      </c>
      <c r="BL1863" s="17" t="s">
        <v>242</v>
      </c>
      <c r="BM1863" s="145" t="s">
        <v>1830</v>
      </c>
    </row>
    <row r="1864" spans="2:65" s="12" customFormat="1" ht="10.199999999999999">
      <c r="B1864" s="147"/>
      <c r="D1864" s="148" t="s">
        <v>162</v>
      </c>
      <c r="E1864" s="149" t="s">
        <v>1</v>
      </c>
      <c r="F1864" s="150" t="s">
        <v>1361</v>
      </c>
      <c r="H1864" s="149" t="s">
        <v>1</v>
      </c>
      <c r="I1864" s="151"/>
      <c r="L1864" s="147"/>
      <c r="M1864" s="152"/>
      <c r="T1864" s="153"/>
      <c r="AT1864" s="149" t="s">
        <v>162</v>
      </c>
      <c r="AU1864" s="149" t="s">
        <v>82</v>
      </c>
      <c r="AV1864" s="12" t="s">
        <v>80</v>
      </c>
      <c r="AW1864" s="12" t="s">
        <v>30</v>
      </c>
      <c r="AX1864" s="12" t="s">
        <v>73</v>
      </c>
      <c r="AY1864" s="149" t="s">
        <v>155</v>
      </c>
    </row>
    <row r="1865" spans="2:65" s="13" customFormat="1" ht="10.199999999999999">
      <c r="B1865" s="154"/>
      <c r="D1865" s="148" t="s">
        <v>162</v>
      </c>
      <c r="E1865" s="155" t="s">
        <v>1</v>
      </c>
      <c r="F1865" s="156" t="s">
        <v>80</v>
      </c>
      <c r="H1865" s="157">
        <v>1</v>
      </c>
      <c r="I1865" s="158"/>
      <c r="L1865" s="154"/>
      <c r="M1865" s="159"/>
      <c r="T1865" s="160"/>
      <c r="AT1865" s="155" t="s">
        <v>162</v>
      </c>
      <c r="AU1865" s="155" t="s">
        <v>82</v>
      </c>
      <c r="AV1865" s="13" t="s">
        <v>82</v>
      </c>
      <c r="AW1865" s="13" t="s">
        <v>30</v>
      </c>
      <c r="AX1865" s="13" t="s">
        <v>73</v>
      </c>
      <c r="AY1865" s="155" t="s">
        <v>155</v>
      </c>
    </row>
    <row r="1866" spans="2:65" s="12" customFormat="1" ht="10.199999999999999">
      <c r="B1866" s="147"/>
      <c r="D1866" s="148" t="s">
        <v>162</v>
      </c>
      <c r="E1866" s="149" t="s">
        <v>1</v>
      </c>
      <c r="F1866" s="150" t="s">
        <v>1363</v>
      </c>
      <c r="H1866" s="149" t="s">
        <v>1</v>
      </c>
      <c r="I1866" s="151"/>
      <c r="L1866" s="147"/>
      <c r="M1866" s="152"/>
      <c r="T1866" s="153"/>
      <c r="AT1866" s="149" t="s">
        <v>162</v>
      </c>
      <c r="AU1866" s="149" t="s">
        <v>82</v>
      </c>
      <c r="AV1866" s="12" t="s">
        <v>80</v>
      </c>
      <c r="AW1866" s="12" t="s">
        <v>30</v>
      </c>
      <c r="AX1866" s="12" t="s">
        <v>73</v>
      </c>
      <c r="AY1866" s="149" t="s">
        <v>155</v>
      </c>
    </row>
    <row r="1867" spans="2:65" s="13" customFormat="1" ht="10.199999999999999">
      <c r="B1867" s="154"/>
      <c r="D1867" s="148" t="s">
        <v>162</v>
      </c>
      <c r="E1867" s="155" t="s">
        <v>1</v>
      </c>
      <c r="F1867" s="156" t="s">
        <v>1831</v>
      </c>
      <c r="H1867" s="157">
        <v>4</v>
      </c>
      <c r="I1867" s="158"/>
      <c r="L1867" s="154"/>
      <c r="M1867" s="159"/>
      <c r="T1867" s="160"/>
      <c r="AT1867" s="155" t="s">
        <v>162</v>
      </c>
      <c r="AU1867" s="155" t="s">
        <v>82</v>
      </c>
      <c r="AV1867" s="13" t="s">
        <v>82</v>
      </c>
      <c r="AW1867" s="13" t="s">
        <v>30</v>
      </c>
      <c r="AX1867" s="13" t="s">
        <v>73</v>
      </c>
      <c r="AY1867" s="155" t="s">
        <v>155</v>
      </c>
    </row>
    <row r="1868" spans="2:65" s="14" customFormat="1" ht="10.199999999999999">
      <c r="B1868" s="161"/>
      <c r="D1868" s="148" t="s">
        <v>162</v>
      </c>
      <c r="E1868" s="162" t="s">
        <v>1</v>
      </c>
      <c r="F1868" s="163" t="s">
        <v>165</v>
      </c>
      <c r="H1868" s="164">
        <v>5</v>
      </c>
      <c r="I1868" s="165"/>
      <c r="L1868" s="161"/>
      <c r="M1868" s="166"/>
      <c r="T1868" s="167"/>
      <c r="AT1868" s="162" t="s">
        <v>162</v>
      </c>
      <c r="AU1868" s="162" t="s">
        <v>82</v>
      </c>
      <c r="AV1868" s="14" t="s">
        <v>90</v>
      </c>
      <c r="AW1868" s="14" t="s">
        <v>30</v>
      </c>
      <c r="AX1868" s="14" t="s">
        <v>80</v>
      </c>
      <c r="AY1868" s="162" t="s">
        <v>155</v>
      </c>
    </row>
    <row r="1869" spans="2:65" s="1" customFormat="1" ht="37.799999999999997" customHeight="1">
      <c r="B1869" s="32"/>
      <c r="C1869" s="133" t="s">
        <v>1832</v>
      </c>
      <c r="D1869" s="133" t="s">
        <v>158</v>
      </c>
      <c r="E1869" s="134" t="s">
        <v>1833</v>
      </c>
      <c r="F1869" s="135" t="s">
        <v>1834</v>
      </c>
      <c r="G1869" s="136" t="s">
        <v>161</v>
      </c>
      <c r="H1869" s="137">
        <v>28.295000000000002</v>
      </c>
      <c r="I1869" s="138"/>
      <c r="J1869" s="139">
        <f>ROUND(I1869*H1869,2)</f>
        <v>0</v>
      </c>
      <c r="K1869" s="140"/>
      <c r="L1869" s="32"/>
      <c r="M1869" s="141" t="s">
        <v>1</v>
      </c>
      <c r="N1869" s="142" t="s">
        <v>38</v>
      </c>
      <c r="P1869" s="143">
        <f>O1869*H1869</f>
        <v>0</v>
      </c>
      <c r="Q1869" s="143">
        <v>0</v>
      </c>
      <c r="R1869" s="143">
        <f>Q1869*H1869</f>
        <v>0</v>
      </c>
      <c r="S1869" s="143">
        <v>0</v>
      </c>
      <c r="T1869" s="144">
        <f>S1869*H1869</f>
        <v>0</v>
      </c>
      <c r="AR1869" s="145" t="s">
        <v>242</v>
      </c>
      <c r="AT1869" s="145" t="s">
        <v>158</v>
      </c>
      <c r="AU1869" s="145" t="s">
        <v>82</v>
      </c>
      <c r="AY1869" s="17" t="s">
        <v>155</v>
      </c>
      <c r="BE1869" s="146">
        <f>IF(N1869="základní",J1869,0)</f>
        <v>0</v>
      </c>
      <c r="BF1869" s="146">
        <f>IF(N1869="snížená",J1869,0)</f>
        <v>0</v>
      </c>
      <c r="BG1869" s="146">
        <f>IF(N1869="zákl. přenesená",J1869,0)</f>
        <v>0</v>
      </c>
      <c r="BH1869" s="146">
        <f>IF(N1869="sníž. přenesená",J1869,0)</f>
        <v>0</v>
      </c>
      <c r="BI1869" s="146">
        <f>IF(N1869="nulová",J1869,0)</f>
        <v>0</v>
      </c>
      <c r="BJ1869" s="17" t="s">
        <v>80</v>
      </c>
      <c r="BK1869" s="146">
        <f>ROUND(I1869*H1869,2)</f>
        <v>0</v>
      </c>
      <c r="BL1869" s="17" t="s">
        <v>242</v>
      </c>
      <c r="BM1869" s="145" t="s">
        <v>1835</v>
      </c>
    </row>
    <row r="1870" spans="2:65" s="13" customFormat="1" ht="10.199999999999999">
      <c r="B1870" s="154"/>
      <c r="D1870" s="148" t="s">
        <v>162</v>
      </c>
      <c r="E1870" s="155" t="s">
        <v>1</v>
      </c>
      <c r="F1870" s="156" t="s">
        <v>1836</v>
      </c>
      <c r="H1870" s="157">
        <v>28.295000000000002</v>
      </c>
      <c r="I1870" s="158"/>
      <c r="L1870" s="154"/>
      <c r="M1870" s="159"/>
      <c r="T1870" s="160"/>
      <c r="AT1870" s="155" t="s">
        <v>162</v>
      </c>
      <c r="AU1870" s="155" t="s">
        <v>82</v>
      </c>
      <c r="AV1870" s="13" t="s">
        <v>82</v>
      </c>
      <c r="AW1870" s="13" t="s">
        <v>30</v>
      </c>
      <c r="AX1870" s="13" t="s">
        <v>73</v>
      </c>
      <c r="AY1870" s="155" t="s">
        <v>155</v>
      </c>
    </row>
    <row r="1871" spans="2:65" s="14" customFormat="1" ht="10.199999999999999">
      <c r="B1871" s="161"/>
      <c r="D1871" s="148" t="s">
        <v>162</v>
      </c>
      <c r="E1871" s="162" t="s">
        <v>1</v>
      </c>
      <c r="F1871" s="163" t="s">
        <v>165</v>
      </c>
      <c r="H1871" s="164">
        <v>28.295000000000002</v>
      </c>
      <c r="I1871" s="165"/>
      <c r="L1871" s="161"/>
      <c r="M1871" s="166"/>
      <c r="T1871" s="167"/>
      <c r="AT1871" s="162" t="s">
        <v>162</v>
      </c>
      <c r="AU1871" s="162" t="s">
        <v>82</v>
      </c>
      <c r="AV1871" s="14" t="s">
        <v>90</v>
      </c>
      <c r="AW1871" s="14" t="s">
        <v>30</v>
      </c>
      <c r="AX1871" s="14" t="s">
        <v>80</v>
      </c>
      <c r="AY1871" s="162" t="s">
        <v>155</v>
      </c>
    </row>
    <row r="1872" spans="2:65" s="1" customFormat="1" ht="37.799999999999997" customHeight="1">
      <c r="B1872" s="32"/>
      <c r="C1872" s="133" t="s">
        <v>1252</v>
      </c>
      <c r="D1872" s="133" t="s">
        <v>158</v>
      </c>
      <c r="E1872" s="134" t="s">
        <v>1837</v>
      </c>
      <c r="F1872" s="135" t="s">
        <v>1838</v>
      </c>
      <c r="G1872" s="136" t="s">
        <v>213</v>
      </c>
      <c r="H1872" s="137">
        <v>7.0449999999999999</v>
      </c>
      <c r="I1872" s="138"/>
      <c r="J1872" s="139">
        <f>ROUND(I1872*H1872,2)</f>
        <v>0</v>
      </c>
      <c r="K1872" s="140"/>
      <c r="L1872" s="32"/>
      <c r="M1872" s="141" t="s">
        <v>1</v>
      </c>
      <c r="N1872" s="142" t="s">
        <v>38</v>
      </c>
      <c r="P1872" s="143">
        <f>O1872*H1872</f>
        <v>0</v>
      </c>
      <c r="Q1872" s="143">
        <v>0</v>
      </c>
      <c r="R1872" s="143">
        <f>Q1872*H1872</f>
        <v>0</v>
      </c>
      <c r="S1872" s="143">
        <v>0</v>
      </c>
      <c r="T1872" s="144">
        <f>S1872*H1872</f>
        <v>0</v>
      </c>
      <c r="AR1872" s="145" t="s">
        <v>242</v>
      </c>
      <c r="AT1872" s="145" t="s">
        <v>158</v>
      </c>
      <c r="AU1872" s="145" t="s">
        <v>82</v>
      </c>
      <c r="AY1872" s="17" t="s">
        <v>155</v>
      </c>
      <c r="BE1872" s="146">
        <f>IF(N1872="základní",J1872,0)</f>
        <v>0</v>
      </c>
      <c r="BF1872" s="146">
        <f>IF(N1872="snížená",J1872,0)</f>
        <v>0</v>
      </c>
      <c r="BG1872" s="146">
        <f>IF(N1872="zákl. přenesená",J1872,0)</f>
        <v>0</v>
      </c>
      <c r="BH1872" s="146">
        <f>IF(N1872="sníž. přenesená",J1872,0)</f>
        <v>0</v>
      </c>
      <c r="BI1872" s="146">
        <f>IF(N1872="nulová",J1872,0)</f>
        <v>0</v>
      </c>
      <c r="BJ1872" s="17" t="s">
        <v>80</v>
      </c>
      <c r="BK1872" s="146">
        <f>ROUND(I1872*H1872,2)</f>
        <v>0</v>
      </c>
      <c r="BL1872" s="17" t="s">
        <v>242</v>
      </c>
      <c r="BM1872" s="145" t="s">
        <v>1839</v>
      </c>
    </row>
    <row r="1873" spans="2:65" s="12" customFormat="1" ht="10.199999999999999">
      <c r="B1873" s="147"/>
      <c r="D1873" s="148" t="s">
        <v>162</v>
      </c>
      <c r="E1873" s="149" t="s">
        <v>1</v>
      </c>
      <c r="F1873" s="150" t="s">
        <v>1840</v>
      </c>
      <c r="H1873" s="149" t="s">
        <v>1</v>
      </c>
      <c r="I1873" s="151"/>
      <c r="L1873" s="147"/>
      <c r="M1873" s="152"/>
      <c r="T1873" s="153"/>
      <c r="AT1873" s="149" t="s">
        <v>162</v>
      </c>
      <c r="AU1873" s="149" t="s">
        <v>82</v>
      </c>
      <c r="AV1873" s="12" t="s">
        <v>80</v>
      </c>
      <c r="AW1873" s="12" t="s">
        <v>30</v>
      </c>
      <c r="AX1873" s="12" t="s">
        <v>73</v>
      </c>
      <c r="AY1873" s="149" t="s">
        <v>155</v>
      </c>
    </row>
    <row r="1874" spans="2:65" s="13" customFormat="1" ht="10.199999999999999">
      <c r="B1874" s="154"/>
      <c r="D1874" s="148" t="s">
        <v>162</v>
      </c>
      <c r="E1874" s="155" t="s">
        <v>1</v>
      </c>
      <c r="F1874" s="156" t="s">
        <v>1841</v>
      </c>
      <c r="H1874" s="157">
        <v>3.746</v>
      </c>
      <c r="I1874" s="158"/>
      <c r="L1874" s="154"/>
      <c r="M1874" s="159"/>
      <c r="T1874" s="160"/>
      <c r="AT1874" s="155" t="s">
        <v>162</v>
      </c>
      <c r="AU1874" s="155" t="s">
        <v>82</v>
      </c>
      <c r="AV1874" s="13" t="s">
        <v>82</v>
      </c>
      <c r="AW1874" s="13" t="s">
        <v>30</v>
      </c>
      <c r="AX1874" s="13" t="s">
        <v>73</v>
      </c>
      <c r="AY1874" s="155" t="s">
        <v>155</v>
      </c>
    </row>
    <row r="1875" spans="2:65" s="13" customFormat="1" ht="10.199999999999999">
      <c r="B1875" s="154"/>
      <c r="D1875" s="148" t="s">
        <v>162</v>
      </c>
      <c r="E1875" s="155" t="s">
        <v>1</v>
      </c>
      <c r="F1875" s="156" t="s">
        <v>1842</v>
      </c>
      <c r="H1875" s="157">
        <v>1.163</v>
      </c>
      <c r="I1875" s="158"/>
      <c r="L1875" s="154"/>
      <c r="M1875" s="159"/>
      <c r="T1875" s="160"/>
      <c r="AT1875" s="155" t="s">
        <v>162</v>
      </c>
      <c r="AU1875" s="155" t="s">
        <v>82</v>
      </c>
      <c r="AV1875" s="13" t="s">
        <v>82</v>
      </c>
      <c r="AW1875" s="13" t="s">
        <v>30</v>
      </c>
      <c r="AX1875" s="13" t="s">
        <v>73</v>
      </c>
      <c r="AY1875" s="155" t="s">
        <v>155</v>
      </c>
    </row>
    <row r="1876" spans="2:65" s="12" customFormat="1" ht="10.199999999999999">
      <c r="B1876" s="147"/>
      <c r="D1876" s="148" t="s">
        <v>162</v>
      </c>
      <c r="E1876" s="149" t="s">
        <v>1</v>
      </c>
      <c r="F1876" s="150" t="s">
        <v>1843</v>
      </c>
      <c r="H1876" s="149" t="s">
        <v>1</v>
      </c>
      <c r="I1876" s="151"/>
      <c r="L1876" s="147"/>
      <c r="M1876" s="152"/>
      <c r="T1876" s="153"/>
      <c r="AT1876" s="149" t="s">
        <v>162</v>
      </c>
      <c r="AU1876" s="149" t="s">
        <v>82</v>
      </c>
      <c r="AV1876" s="12" t="s">
        <v>80</v>
      </c>
      <c r="AW1876" s="12" t="s">
        <v>30</v>
      </c>
      <c r="AX1876" s="12" t="s">
        <v>73</v>
      </c>
      <c r="AY1876" s="149" t="s">
        <v>155</v>
      </c>
    </row>
    <row r="1877" spans="2:65" s="13" customFormat="1" ht="10.199999999999999">
      <c r="B1877" s="154"/>
      <c r="D1877" s="148" t="s">
        <v>162</v>
      </c>
      <c r="E1877" s="155" t="s">
        <v>1</v>
      </c>
      <c r="F1877" s="156" t="s">
        <v>1844</v>
      </c>
      <c r="H1877" s="157">
        <v>2.1360000000000001</v>
      </c>
      <c r="I1877" s="158"/>
      <c r="L1877" s="154"/>
      <c r="M1877" s="159"/>
      <c r="T1877" s="160"/>
      <c r="AT1877" s="155" t="s">
        <v>162</v>
      </c>
      <c r="AU1877" s="155" t="s">
        <v>82</v>
      </c>
      <c r="AV1877" s="13" t="s">
        <v>82</v>
      </c>
      <c r="AW1877" s="13" t="s">
        <v>30</v>
      </c>
      <c r="AX1877" s="13" t="s">
        <v>73</v>
      </c>
      <c r="AY1877" s="155" t="s">
        <v>155</v>
      </c>
    </row>
    <row r="1878" spans="2:65" s="14" customFormat="1" ht="10.199999999999999">
      <c r="B1878" s="161"/>
      <c r="D1878" s="148" t="s">
        <v>162</v>
      </c>
      <c r="E1878" s="162" t="s">
        <v>1</v>
      </c>
      <c r="F1878" s="163" t="s">
        <v>165</v>
      </c>
      <c r="H1878" s="164">
        <v>7.0449999999999999</v>
      </c>
      <c r="I1878" s="165"/>
      <c r="L1878" s="161"/>
      <c r="M1878" s="166"/>
      <c r="T1878" s="167"/>
      <c r="AT1878" s="162" t="s">
        <v>162</v>
      </c>
      <c r="AU1878" s="162" t="s">
        <v>82</v>
      </c>
      <c r="AV1878" s="14" t="s">
        <v>90</v>
      </c>
      <c r="AW1878" s="14" t="s">
        <v>30</v>
      </c>
      <c r="AX1878" s="14" t="s">
        <v>80</v>
      </c>
      <c r="AY1878" s="162" t="s">
        <v>155</v>
      </c>
    </row>
    <row r="1879" spans="2:65" s="1" customFormat="1" ht="44.25" customHeight="1">
      <c r="B1879" s="32"/>
      <c r="C1879" s="133" t="s">
        <v>1845</v>
      </c>
      <c r="D1879" s="133" t="s">
        <v>158</v>
      </c>
      <c r="E1879" s="134" t="s">
        <v>1846</v>
      </c>
      <c r="F1879" s="135" t="s">
        <v>1847</v>
      </c>
      <c r="G1879" s="136" t="s">
        <v>213</v>
      </c>
      <c r="H1879" s="137">
        <v>107.02</v>
      </c>
      <c r="I1879" s="138"/>
      <c r="J1879" s="139">
        <f>ROUND(I1879*H1879,2)</f>
        <v>0</v>
      </c>
      <c r="K1879" s="140"/>
      <c r="L1879" s="32"/>
      <c r="M1879" s="141" t="s">
        <v>1</v>
      </c>
      <c r="N1879" s="142" t="s">
        <v>38</v>
      </c>
      <c r="P1879" s="143">
        <f>O1879*H1879</f>
        <v>0</v>
      </c>
      <c r="Q1879" s="143">
        <v>0</v>
      </c>
      <c r="R1879" s="143">
        <f>Q1879*H1879</f>
        <v>0</v>
      </c>
      <c r="S1879" s="143">
        <v>0</v>
      </c>
      <c r="T1879" s="144">
        <f>S1879*H1879</f>
        <v>0</v>
      </c>
      <c r="AR1879" s="145" t="s">
        <v>242</v>
      </c>
      <c r="AT1879" s="145" t="s">
        <v>158</v>
      </c>
      <c r="AU1879" s="145" t="s">
        <v>82</v>
      </c>
      <c r="AY1879" s="17" t="s">
        <v>155</v>
      </c>
      <c r="BE1879" s="146">
        <f>IF(N1879="základní",J1879,0)</f>
        <v>0</v>
      </c>
      <c r="BF1879" s="146">
        <f>IF(N1879="snížená",J1879,0)</f>
        <v>0</v>
      </c>
      <c r="BG1879" s="146">
        <f>IF(N1879="zákl. přenesená",J1879,0)</f>
        <v>0</v>
      </c>
      <c r="BH1879" s="146">
        <f>IF(N1879="sníž. přenesená",J1879,0)</f>
        <v>0</v>
      </c>
      <c r="BI1879" s="146">
        <f>IF(N1879="nulová",J1879,0)</f>
        <v>0</v>
      </c>
      <c r="BJ1879" s="17" t="s">
        <v>80</v>
      </c>
      <c r="BK1879" s="146">
        <f>ROUND(I1879*H1879,2)</f>
        <v>0</v>
      </c>
      <c r="BL1879" s="17" t="s">
        <v>242</v>
      </c>
      <c r="BM1879" s="145" t="s">
        <v>1848</v>
      </c>
    </row>
    <row r="1880" spans="2:65" s="1" customFormat="1" ht="37.799999999999997" customHeight="1">
      <c r="B1880" s="32"/>
      <c r="C1880" s="133" t="s">
        <v>1258</v>
      </c>
      <c r="D1880" s="133" t="s">
        <v>158</v>
      </c>
      <c r="E1880" s="134" t="s">
        <v>1849</v>
      </c>
      <c r="F1880" s="135" t="s">
        <v>1850</v>
      </c>
      <c r="G1880" s="136" t="s">
        <v>213</v>
      </c>
      <c r="H1880" s="137">
        <v>289.99</v>
      </c>
      <c r="I1880" s="138"/>
      <c r="J1880" s="139">
        <f>ROUND(I1880*H1880,2)</f>
        <v>0</v>
      </c>
      <c r="K1880" s="140"/>
      <c r="L1880" s="32"/>
      <c r="M1880" s="141" t="s">
        <v>1</v>
      </c>
      <c r="N1880" s="142" t="s">
        <v>38</v>
      </c>
      <c r="P1880" s="143">
        <f>O1880*H1880</f>
        <v>0</v>
      </c>
      <c r="Q1880" s="143">
        <v>0</v>
      </c>
      <c r="R1880" s="143">
        <f>Q1880*H1880</f>
        <v>0</v>
      </c>
      <c r="S1880" s="143">
        <v>0</v>
      </c>
      <c r="T1880" s="144">
        <f>S1880*H1880</f>
        <v>0</v>
      </c>
      <c r="AR1880" s="145" t="s">
        <v>242</v>
      </c>
      <c r="AT1880" s="145" t="s">
        <v>158</v>
      </c>
      <c r="AU1880" s="145" t="s">
        <v>82</v>
      </c>
      <c r="AY1880" s="17" t="s">
        <v>155</v>
      </c>
      <c r="BE1880" s="146">
        <f>IF(N1880="základní",J1880,0)</f>
        <v>0</v>
      </c>
      <c r="BF1880" s="146">
        <f>IF(N1880="snížená",J1880,0)</f>
        <v>0</v>
      </c>
      <c r="BG1880" s="146">
        <f>IF(N1880="zákl. přenesená",J1880,0)</f>
        <v>0</v>
      </c>
      <c r="BH1880" s="146">
        <f>IF(N1880="sníž. přenesená",J1880,0)</f>
        <v>0</v>
      </c>
      <c r="BI1880" s="146">
        <f>IF(N1880="nulová",J1880,0)</f>
        <v>0</v>
      </c>
      <c r="BJ1880" s="17" t="s">
        <v>80</v>
      </c>
      <c r="BK1880" s="146">
        <f>ROUND(I1880*H1880,2)</f>
        <v>0</v>
      </c>
      <c r="BL1880" s="17" t="s">
        <v>242</v>
      </c>
      <c r="BM1880" s="145" t="s">
        <v>1851</v>
      </c>
    </row>
    <row r="1881" spans="2:65" s="12" customFormat="1" ht="10.199999999999999">
      <c r="B1881" s="147"/>
      <c r="D1881" s="148" t="s">
        <v>162</v>
      </c>
      <c r="E1881" s="149" t="s">
        <v>1</v>
      </c>
      <c r="F1881" s="150" t="s">
        <v>1852</v>
      </c>
      <c r="H1881" s="149" t="s">
        <v>1</v>
      </c>
      <c r="I1881" s="151"/>
      <c r="L1881" s="147"/>
      <c r="M1881" s="152"/>
      <c r="T1881" s="153"/>
      <c r="AT1881" s="149" t="s">
        <v>162</v>
      </c>
      <c r="AU1881" s="149" t="s">
        <v>82</v>
      </c>
      <c r="AV1881" s="12" t="s">
        <v>80</v>
      </c>
      <c r="AW1881" s="12" t="s">
        <v>30</v>
      </c>
      <c r="AX1881" s="12" t="s">
        <v>73</v>
      </c>
      <c r="AY1881" s="149" t="s">
        <v>155</v>
      </c>
    </row>
    <row r="1882" spans="2:65" s="13" customFormat="1" ht="30.6">
      <c r="B1882" s="154"/>
      <c r="D1882" s="148" t="s">
        <v>162</v>
      </c>
      <c r="E1882" s="155" t="s">
        <v>1</v>
      </c>
      <c r="F1882" s="156" t="s">
        <v>1853</v>
      </c>
      <c r="H1882" s="157">
        <v>289.99</v>
      </c>
      <c r="I1882" s="158"/>
      <c r="L1882" s="154"/>
      <c r="M1882" s="159"/>
      <c r="T1882" s="160"/>
      <c r="AT1882" s="155" t="s">
        <v>162</v>
      </c>
      <c r="AU1882" s="155" t="s">
        <v>82</v>
      </c>
      <c r="AV1882" s="13" t="s">
        <v>82</v>
      </c>
      <c r="AW1882" s="13" t="s">
        <v>30</v>
      </c>
      <c r="AX1882" s="13" t="s">
        <v>73</v>
      </c>
      <c r="AY1882" s="155" t="s">
        <v>155</v>
      </c>
    </row>
    <row r="1883" spans="2:65" s="14" customFormat="1" ht="10.199999999999999">
      <c r="B1883" s="161"/>
      <c r="D1883" s="148" t="s">
        <v>162</v>
      </c>
      <c r="E1883" s="162" t="s">
        <v>1</v>
      </c>
      <c r="F1883" s="163" t="s">
        <v>165</v>
      </c>
      <c r="H1883" s="164">
        <v>289.99</v>
      </c>
      <c r="I1883" s="165"/>
      <c r="L1883" s="161"/>
      <c r="M1883" s="166"/>
      <c r="T1883" s="167"/>
      <c r="AT1883" s="162" t="s">
        <v>162</v>
      </c>
      <c r="AU1883" s="162" t="s">
        <v>82</v>
      </c>
      <c r="AV1883" s="14" t="s">
        <v>90</v>
      </c>
      <c r="AW1883" s="14" t="s">
        <v>30</v>
      </c>
      <c r="AX1883" s="14" t="s">
        <v>80</v>
      </c>
      <c r="AY1883" s="162" t="s">
        <v>155</v>
      </c>
    </row>
    <row r="1884" spans="2:65" s="1" customFormat="1" ht="16.5" customHeight="1">
      <c r="B1884" s="32"/>
      <c r="C1884" s="133" t="s">
        <v>1854</v>
      </c>
      <c r="D1884" s="133" t="s">
        <v>158</v>
      </c>
      <c r="E1884" s="134" t="s">
        <v>1855</v>
      </c>
      <c r="F1884" s="135" t="s">
        <v>1856</v>
      </c>
      <c r="G1884" s="136" t="s">
        <v>213</v>
      </c>
      <c r="H1884" s="137">
        <v>16.071000000000002</v>
      </c>
      <c r="I1884" s="138"/>
      <c r="J1884" s="139">
        <f>ROUND(I1884*H1884,2)</f>
        <v>0</v>
      </c>
      <c r="K1884" s="140"/>
      <c r="L1884" s="32"/>
      <c r="M1884" s="141" t="s">
        <v>1</v>
      </c>
      <c r="N1884" s="142" t="s">
        <v>38</v>
      </c>
      <c r="P1884" s="143">
        <f>O1884*H1884</f>
        <v>0</v>
      </c>
      <c r="Q1884" s="143">
        <v>0</v>
      </c>
      <c r="R1884" s="143">
        <f>Q1884*H1884</f>
        <v>0</v>
      </c>
      <c r="S1884" s="143">
        <v>0</v>
      </c>
      <c r="T1884" s="144">
        <f>S1884*H1884</f>
        <v>0</v>
      </c>
      <c r="AR1884" s="145" t="s">
        <v>242</v>
      </c>
      <c r="AT1884" s="145" t="s">
        <v>158</v>
      </c>
      <c r="AU1884" s="145" t="s">
        <v>82</v>
      </c>
      <c r="AY1884" s="17" t="s">
        <v>155</v>
      </c>
      <c r="BE1884" s="146">
        <f>IF(N1884="základní",J1884,0)</f>
        <v>0</v>
      </c>
      <c r="BF1884" s="146">
        <f>IF(N1884="snížená",J1884,0)</f>
        <v>0</v>
      </c>
      <c r="BG1884" s="146">
        <f>IF(N1884="zákl. přenesená",J1884,0)</f>
        <v>0</v>
      </c>
      <c r="BH1884" s="146">
        <f>IF(N1884="sníž. přenesená",J1884,0)</f>
        <v>0</v>
      </c>
      <c r="BI1884" s="146">
        <f>IF(N1884="nulová",J1884,0)</f>
        <v>0</v>
      </c>
      <c r="BJ1884" s="17" t="s">
        <v>80</v>
      </c>
      <c r="BK1884" s="146">
        <f>ROUND(I1884*H1884,2)</f>
        <v>0</v>
      </c>
      <c r="BL1884" s="17" t="s">
        <v>242</v>
      </c>
      <c r="BM1884" s="145" t="s">
        <v>1857</v>
      </c>
    </row>
    <row r="1885" spans="2:65" s="12" customFormat="1" ht="10.199999999999999">
      <c r="B1885" s="147"/>
      <c r="D1885" s="148" t="s">
        <v>162</v>
      </c>
      <c r="E1885" s="149" t="s">
        <v>1</v>
      </c>
      <c r="F1885" s="150" t="s">
        <v>1858</v>
      </c>
      <c r="H1885" s="149" t="s">
        <v>1</v>
      </c>
      <c r="I1885" s="151"/>
      <c r="L1885" s="147"/>
      <c r="M1885" s="152"/>
      <c r="T1885" s="153"/>
      <c r="AT1885" s="149" t="s">
        <v>162</v>
      </c>
      <c r="AU1885" s="149" t="s">
        <v>82</v>
      </c>
      <c r="AV1885" s="12" t="s">
        <v>80</v>
      </c>
      <c r="AW1885" s="12" t="s">
        <v>30</v>
      </c>
      <c r="AX1885" s="12" t="s">
        <v>73</v>
      </c>
      <c r="AY1885" s="149" t="s">
        <v>155</v>
      </c>
    </row>
    <row r="1886" spans="2:65" s="13" customFormat="1" ht="10.199999999999999">
      <c r="B1886" s="154"/>
      <c r="D1886" s="148" t="s">
        <v>162</v>
      </c>
      <c r="E1886" s="155" t="s">
        <v>1</v>
      </c>
      <c r="F1886" s="156" t="s">
        <v>1859</v>
      </c>
      <c r="H1886" s="157">
        <v>16.071000000000002</v>
      </c>
      <c r="I1886" s="158"/>
      <c r="L1886" s="154"/>
      <c r="M1886" s="159"/>
      <c r="T1886" s="160"/>
      <c r="AT1886" s="155" t="s">
        <v>162</v>
      </c>
      <c r="AU1886" s="155" t="s">
        <v>82</v>
      </c>
      <c r="AV1886" s="13" t="s">
        <v>82</v>
      </c>
      <c r="AW1886" s="13" t="s">
        <v>30</v>
      </c>
      <c r="AX1886" s="13" t="s">
        <v>73</v>
      </c>
      <c r="AY1886" s="155" t="s">
        <v>155</v>
      </c>
    </row>
    <row r="1887" spans="2:65" s="14" customFormat="1" ht="10.199999999999999">
      <c r="B1887" s="161"/>
      <c r="D1887" s="148" t="s">
        <v>162</v>
      </c>
      <c r="E1887" s="162" t="s">
        <v>1</v>
      </c>
      <c r="F1887" s="163" t="s">
        <v>165</v>
      </c>
      <c r="H1887" s="164">
        <v>16.071000000000002</v>
      </c>
      <c r="I1887" s="165"/>
      <c r="L1887" s="161"/>
      <c r="M1887" s="166"/>
      <c r="T1887" s="167"/>
      <c r="AT1887" s="162" t="s">
        <v>162</v>
      </c>
      <c r="AU1887" s="162" t="s">
        <v>82</v>
      </c>
      <c r="AV1887" s="14" t="s">
        <v>90</v>
      </c>
      <c r="AW1887" s="14" t="s">
        <v>30</v>
      </c>
      <c r="AX1887" s="14" t="s">
        <v>80</v>
      </c>
      <c r="AY1887" s="162" t="s">
        <v>155</v>
      </c>
    </row>
    <row r="1888" spans="2:65" s="1" customFormat="1" ht="16.5" customHeight="1">
      <c r="B1888" s="32"/>
      <c r="C1888" s="175" t="s">
        <v>1262</v>
      </c>
      <c r="D1888" s="175" t="s">
        <v>260</v>
      </c>
      <c r="E1888" s="176" t="s">
        <v>1860</v>
      </c>
      <c r="F1888" s="177" t="s">
        <v>1861</v>
      </c>
      <c r="G1888" s="178" t="s">
        <v>161</v>
      </c>
      <c r="H1888" s="179">
        <v>0.52100000000000002</v>
      </c>
      <c r="I1888" s="180"/>
      <c r="J1888" s="181">
        <f>ROUND(I1888*H1888,2)</f>
        <v>0</v>
      </c>
      <c r="K1888" s="182"/>
      <c r="L1888" s="183"/>
      <c r="M1888" s="184" t="s">
        <v>1</v>
      </c>
      <c r="N1888" s="185" t="s">
        <v>38</v>
      </c>
      <c r="P1888" s="143">
        <f>O1888*H1888</f>
        <v>0</v>
      </c>
      <c r="Q1888" s="143">
        <v>0</v>
      </c>
      <c r="R1888" s="143">
        <f>Q1888*H1888</f>
        <v>0</v>
      </c>
      <c r="S1888" s="143">
        <v>0</v>
      </c>
      <c r="T1888" s="144">
        <f>S1888*H1888</f>
        <v>0</v>
      </c>
      <c r="AR1888" s="145" t="s">
        <v>336</v>
      </c>
      <c r="AT1888" s="145" t="s">
        <v>260</v>
      </c>
      <c r="AU1888" s="145" t="s">
        <v>82</v>
      </c>
      <c r="AY1888" s="17" t="s">
        <v>155</v>
      </c>
      <c r="BE1888" s="146">
        <f>IF(N1888="základní",J1888,0)</f>
        <v>0</v>
      </c>
      <c r="BF1888" s="146">
        <f>IF(N1888="snížená",J1888,0)</f>
        <v>0</v>
      </c>
      <c r="BG1888" s="146">
        <f>IF(N1888="zákl. přenesená",J1888,0)</f>
        <v>0</v>
      </c>
      <c r="BH1888" s="146">
        <f>IF(N1888="sníž. přenesená",J1888,0)</f>
        <v>0</v>
      </c>
      <c r="BI1888" s="146">
        <f>IF(N1888="nulová",J1888,0)</f>
        <v>0</v>
      </c>
      <c r="BJ1888" s="17" t="s">
        <v>80</v>
      </c>
      <c r="BK1888" s="146">
        <f>ROUND(I1888*H1888,2)</f>
        <v>0</v>
      </c>
      <c r="BL1888" s="17" t="s">
        <v>242</v>
      </c>
      <c r="BM1888" s="145" t="s">
        <v>1862</v>
      </c>
    </row>
    <row r="1889" spans="2:65" s="13" customFormat="1" ht="10.199999999999999">
      <c r="B1889" s="154"/>
      <c r="D1889" s="148" t="s">
        <v>162</v>
      </c>
      <c r="E1889" s="155" t="s">
        <v>1</v>
      </c>
      <c r="F1889" s="156" t="s">
        <v>1863</v>
      </c>
      <c r="H1889" s="157">
        <v>0.52100000000000002</v>
      </c>
      <c r="I1889" s="158"/>
      <c r="L1889" s="154"/>
      <c r="M1889" s="159"/>
      <c r="T1889" s="160"/>
      <c r="AT1889" s="155" t="s">
        <v>162</v>
      </c>
      <c r="AU1889" s="155" t="s">
        <v>82</v>
      </c>
      <c r="AV1889" s="13" t="s">
        <v>82</v>
      </c>
      <c r="AW1889" s="13" t="s">
        <v>30</v>
      </c>
      <c r="AX1889" s="13" t="s">
        <v>73</v>
      </c>
      <c r="AY1889" s="155" t="s">
        <v>155</v>
      </c>
    </row>
    <row r="1890" spans="2:65" s="14" customFormat="1" ht="10.199999999999999">
      <c r="B1890" s="161"/>
      <c r="D1890" s="148" t="s">
        <v>162</v>
      </c>
      <c r="E1890" s="162" t="s">
        <v>1</v>
      </c>
      <c r="F1890" s="163" t="s">
        <v>165</v>
      </c>
      <c r="H1890" s="164">
        <v>0.52100000000000002</v>
      </c>
      <c r="I1890" s="165"/>
      <c r="L1890" s="161"/>
      <c r="M1890" s="166"/>
      <c r="T1890" s="167"/>
      <c r="AT1890" s="162" t="s">
        <v>162</v>
      </c>
      <c r="AU1890" s="162" t="s">
        <v>82</v>
      </c>
      <c r="AV1890" s="14" t="s">
        <v>90</v>
      </c>
      <c r="AW1890" s="14" t="s">
        <v>30</v>
      </c>
      <c r="AX1890" s="14" t="s">
        <v>80</v>
      </c>
      <c r="AY1890" s="162" t="s">
        <v>155</v>
      </c>
    </row>
    <row r="1891" spans="2:65" s="1" customFormat="1" ht="24.15" customHeight="1">
      <c r="B1891" s="32"/>
      <c r="C1891" s="133" t="s">
        <v>1864</v>
      </c>
      <c r="D1891" s="133" t="s">
        <v>158</v>
      </c>
      <c r="E1891" s="134" t="s">
        <v>1865</v>
      </c>
      <c r="F1891" s="135" t="s">
        <v>1866</v>
      </c>
      <c r="G1891" s="136" t="s">
        <v>213</v>
      </c>
      <c r="H1891" s="137">
        <v>382.06099999999998</v>
      </c>
      <c r="I1891" s="138"/>
      <c r="J1891" s="139">
        <f>ROUND(I1891*H1891,2)</f>
        <v>0</v>
      </c>
      <c r="K1891" s="140"/>
      <c r="L1891" s="32"/>
      <c r="M1891" s="141" t="s">
        <v>1</v>
      </c>
      <c r="N1891" s="142" t="s">
        <v>38</v>
      </c>
      <c r="P1891" s="143">
        <f>O1891*H1891</f>
        <v>0</v>
      </c>
      <c r="Q1891" s="143">
        <v>0</v>
      </c>
      <c r="R1891" s="143">
        <f>Q1891*H1891</f>
        <v>0</v>
      </c>
      <c r="S1891" s="143">
        <v>0</v>
      </c>
      <c r="T1891" s="144">
        <f>S1891*H1891</f>
        <v>0</v>
      </c>
      <c r="AR1891" s="145" t="s">
        <v>242</v>
      </c>
      <c r="AT1891" s="145" t="s">
        <v>158</v>
      </c>
      <c r="AU1891" s="145" t="s">
        <v>82</v>
      </c>
      <c r="AY1891" s="17" t="s">
        <v>155</v>
      </c>
      <c r="BE1891" s="146">
        <f>IF(N1891="základní",J1891,0)</f>
        <v>0</v>
      </c>
      <c r="BF1891" s="146">
        <f>IF(N1891="snížená",J1891,0)</f>
        <v>0</v>
      </c>
      <c r="BG1891" s="146">
        <f>IF(N1891="zákl. přenesená",J1891,0)</f>
        <v>0</v>
      </c>
      <c r="BH1891" s="146">
        <f>IF(N1891="sníž. přenesená",J1891,0)</f>
        <v>0</v>
      </c>
      <c r="BI1891" s="146">
        <f>IF(N1891="nulová",J1891,0)</f>
        <v>0</v>
      </c>
      <c r="BJ1891" s="17" t="s">
        <v>80</v>
      </c>
      <c r="BK1891" s="146">
        <f>ROUND(I1891*H1891,2)</f>
        <v>0</v>
      </c>
      <c r="BL1891" s="17" t="s">
        <v>242</v>
      </c>
      <c r="BM1891" s="145" t="s">
        <v>1867</v>
      </c>
    </row>
    <row r="1892" spans="2:65" s="13" customFormat="1" ht="10.199999999999999">
      <c r="B1892" s="154"/>
      <c r="D1892" s="148" t="s">
        <v>162</v>
      </c>
      <c r="E1892" s="155" t="s">
        <v>1</v>
      </c>
      <c r="F1892" s="156" t="s">
        <v>1868</v>
      </c>
      <c r="H1892" s="157">
        <v>382.06099999999998</v>
      </c>
      <c r="I1892" s="158"/>
      <c r="L1892" s="154"/>
      <c r="M1892" s="159"/>
      <c r="T1892" s="160"/>
      <c r="AT1892" s="155" t="s">
        <v>162</v>
      </c>
      <c r="AU1892" s="155" t="s">
        <v>82</v>
      </c>
      <c r="AV1892" s="13" t="s">
        <v>82</v>
      </c>
      <c r="AW1892" s="13" t="s">
        <v>30</v>
      </c>
      <c r="AX1892" s="13" t="s">
        <v>73</v>
      </c>
      <c r="AY1892" s="155" t="s">
        <v>155</v>
      </c>
    </row>
    <row r="1893" spans="2:65" s="14" customFormat="1" ht="10.199999999999999">
      <c r="B1893" s="161"/>
      <c r="D1893" s="148" t="s">
        <v>162</v>
      </c>
      <c r="E1893" s="162" t="s">
        <v>1</v>
      </c>
      <c r="F1893" s="163" t="s">
        <v>165</v>
      </c>
      <c r="H1893" s="164">
        <v>382.06099999999998</v>
      </c>
      <c r="I1893" s="165"/>
      <c r="L1893" s="161"/>
      <c r="M1893" s="166"/>
      <c r="T1893" s="167"/>
      <c r="AT1893" s="162" t="s">
        <v>162</v>
      </c>
      <c r="AU1893" s="162" t="s">
        <v>82</v>
      </c>
      <c r="AV1893" s="14" t="s">
        <v>90</v>
      </c>
      <c r="AW1893" s="14" t="s">
        <v>30</v>
      </c>
      <c r="AX1893" s="14" t="s">
        <v>80</v>
      </c>
      <c r="AY1893" s="162" t="s">
        <v>155</v>
      </c>
    </row>
    <row r="1894" spans="2:65" s="1" customFormat="1" ht="44.25" customHeight="1">
      <c r="B1894" s="32"/>
      <c r="C1894" s="133" t="s">
        <v>1268</v>
      </c>
      <c r="D1894" s="133" t="s">
        <v>158</v>
      </c>
      <c r="E1894" s="134" t="s">
        <v>1869</v>
      </c>
      <c r="F1894" s="135" t="s">
        <v>1870</v>
      </c>
      <c r="G1894" s="136" t="s">
        <v>213</v>
      </c>
      <c r="H1894" s="137">
        <v>53.597000000000001</v>
      </c>
      <c r="I1894" s="138"/>
      <c r="J1894" s="139">
        <f>ROUND(I1894*H1894,2)</f>
        <v>0</v>
      </c>
      <c r="K1894" s="140"/>
      <c r="L1894" s="32"/>
      <c r="M1894" s="141" t="s">
        <v>1</v>
      </c>
      <c r="N1894" s="142" t="s">
        <v>38</v>
      </c>
      <c r="P1894" s="143">
        <f>O1894*H1894</f>
        <v>0</v>
      </c>
      <c r="Q1894" s="143">
        <v>0</v>
      </c>
      <c r="R1894" s="143">
        <f>Q1894*H1894</f>
        <v>0</v>
      </c>
      <c r="S1894" s="143">
        <v>0</v>
      </c>
      <c r="T1894" s="144">
        <f>S1894*H1894</f>
        <v>0</v>
      </c>
      <c r="AR1894" s="145" t="s">
        <v>242</v>
      </c>
      <c r="AT1894" s="145" t="s">
        <v>158</v>
      </c>
      <c r="AU1894" s="145" t="s">
        <v>82</v>
      </c>
      <c r="AY1894" s="17" t="s">
        <v>155</v>
      </c>
      <c r="BE1894" s="146">
        <f>IF(N1894="základní",J1894,0)</f>
        <v>0</v>
      </c>
      <c r="BF1894" s="146">
        <f>IF(N1894="snížená",J1894,0)</f>
        <v>0</v>
      </c>
      <c r="BG1894" s="146">
        <f>IF(N1894="zákl. přenesená",J1894,0)</f>
        <v>0</v>
      </c>
      <c r="BH1894" s="146">
        <f>IF(N1894="sníž. přenesená",J1894,0)</f>
        <v>0</v>
      </c>
      <c r="BI1894" s="146">
        <f>IF(N1894="nulová",J1894,0)</f>
        <v>0</v>
      </c>
      <c r="BJ1894" s="17" t="s">
        <v>80</v>
      </c>
      <c r="BK1894" s="146">
        <f>ROUND(I1894*H1894,2)</f>
        <v>0</v>
      </c>
      <c r="BL1894" s="17" t="s">
        <v>242</v>
      </c>
      <c r="BM1894" s="145" t="s">
        <v>1871</v>
      </c>
    </row>
    <row r="1895" spans="2:65" s="12" customFormat="1" ht="10.199999999999999">
      <c r="B1895" s="147"/>
      <c r="D1895" s="148" t="s">
        <v>162</v>
      </c>
      <c r="E1895" s="149" t="s">
        <v>1</v>
      </c>
      <c r="F1895" s="150" t="s">
        <v>1872</v>
      </c>
      <c r="H1895" s="149" t="s">
        <v>1</v>
      </c>
      <c r="I1895" s="151"/>
      <c r="L1895" s="147"/>
      <c r="M1895" s="152"/>
      <c r="T1895" s="153"/>
      <c r="AT1895" s="149" t="s">
        <v>162</v>
      </c>
      <c r="AU1895" s="149" t="s">
        <v>82</v>
      </c>
      <c r="AV1895" s="12" t="s">
        <v>80</v>
      </c>
      <c r="AW1895" s="12" t="s">
        <v>30</v>
      </c>
      <c r="AX1895" s="12" t="s">
        <v>73</v>
      </c>
      <c r="AY1895" s="149" t="s">
        <v>155</v>
      </c>
    </row>
    <row r="1896" spans="2:65" s="13" customFormat="1" ht="10.199999999999999">
      <c r="B1896" s="154"/>
      <c r="D1896" s="148" t="s">
        <v>162</v>
      </c>
      <c r="E1896" s="155" t="s">
        <v>1</v>
      </c>
      <c r="F1896" s="156" t="s">
        <v>1873</v>
      </c>
      <c r="H1896" s="157">
        <v>15.268000000000001</v>
      </c>
      <c r="I1896" s="158"/>
      <c r="L1896" s="154"/>
      <c r="M1896" s="159"/>
      <c r="T1896" s="160"/>
      <c r="AT1896" s="155" t="s">
        <v>162</v>
      </c>
      <c r="AU1896" s="155" t="s">
        <v>82</v>
      </c>
      <c r="AV1896" s="13" t="s">
        <v>82</v>
      </c>
      <c r="AW1896" s="13" t="s">
        <v>30</v>
      </c>
      <c r="AX1896" s="13" t="s">
        <v>73</v>
      </c>
      <c r="AY1896" s="155" t="s">
        <v>155</v>
      </c>
    </row>
    <row r="1897" spans="2:65" s="13" customFormat="1" ht="10.199999999999999">
      <c r="B1897" s="154"/>
      <c r="D1897" s="148" t="s">
        <v>162</v>
      </c>
      <c r="E1897" s="155" t="s">
        <v>1</v>
      </c>
      <c r="F1897" s="156" t="s">
        <v>1874</v>
      </c>
      <c r="H1897" s="157">
        <v>6.9420000000000002</v>
      </c>
      <c r="I1897" s="158"/>
      <c r="L1897" s="154"/>
      <c r="M1897" s="159"/>
      <c r="T1897" s="160"/>
      <c r="AT1897" s="155" t="s">
        <v>162</v>
      </c>
      <c r="AU1897" s="155" t="s">
        <v>82</v>
      </c>
      <c r="AV1897" s="13" t="s">
        <v>82</v>
      </c>
      <c r="AW1897" s="13" t="s">
        <v>30</v>
      </c>
      <c r="AX1897" s="13" t="s">
        <v>73</v>
      </c>
      <c r="AY1897" s="155" t="s">
        <v>155</v>
      </c>
    </row>
    <row r="1898" spans="2:65" s="12" customFormat="1" ht="10.199999999999999">
      <c r="B1898" s="147"/>
      <c r="D1898" s="148" t="s">
        <v>162</v>
      </c>
      <c r="E1898" s="149" t="s">
        <v>1</v>
      </c>
      <c r="F1898" s="150" t="s">
        <v>1875</v>
      </c>
      <c r="H1898" s="149" t="s">
        <v>1</v>
      </c>
      <c r="I1898" s="151"/>
      <c r="L1898" s="147"/>
      <c r="M1898" s="152"/>
      <c r="T1898" s="153"/>
      <c r="AT1898" s="149" t="s">
        <v>162</v>
      </c>
      <c r="AU1898" s="149" t="s">
        <v>82</v>
      </c>
      <c r="AV1898" s="12" t="s">
        <v>80</v>
      </c>
      <c r="AW1898" s="12" t="s">
        <v>30</v>
      </c>
      <c r="AX1898" s="12" t="s">
        <v>73</v>
      </c>
      <c r="AY1898" s="149" t="s">
        <v>155</v>
      </c>
    </row>
    <row r="1899" spans="2:65" s="13" customFormat="1" ht="10.199999999999999">
      <c r="B1899" s="154"/>
      <c r="D1899" s="148" t="s">
        <v>162</v>
      </c>
      <c r="E1899" s="155" t="s">
        <v>1</v>
      </c>
      <c r="F1899" s="156" t="s">
        <v>1876</v>
      </c>
      <c r="H1899" s="157">
        <v>8.8879999999999999</v>
      </c>
      <c r="I1899" s="158"/>
      <c r="L1899" s="154"/>
      <c r="M1899" s="159"/>
      <c r="T1899" s="160"/>
      <c r="AT1899" s="155" t="s">
        <v>162</v>
      </c>
      <c r="AU1899" s="155" t="s">
        <v>82</v>
      </c>
      <c r="AV1899" s="13" t="s">
        <v>82</v>
      </c>
      <c r="AW1899" s="13" t="s">
        <v>30</v>
      </c>
      <c r="AX1899" s="13" t="s">
        <v>73</v>
      </c>
      <c r="AY1899" s="155" t="s">
        <v>155</v>
      </c>
    </row>
    <row r="1900" spans="2:65" s="13" customFormat="1" ht="10.199999999999999">
      <c r="B1900" s="154"/>
      <c r="D1900" s="148" t="s">
        <v>162</v>
      </c>
      <c r="E1900" s="155" t="s">
        <v>1</v>
      </c>
      <c r="F1900" s="156" t="s">
        <v>1877</v>
      </c>
      <c r="H1900" s="157">
        <v>8.7940000000000005</v>
      </c>
      <c r="I1900" s="158"/>
      <c r="L1900" s="154"/>
      <c r="M1900" s="159"/>
      <c r="T1900" s="160"/>
      <c r="AT1900" s="155" t="s">
        <v>162</v>
      </c>
      <c r="AU1900" s="155" t="s">
        <v>82</v>
      </c>
      <c r="AV1900" s="13" t="s">
        <v>82</v>
      </c>
      <c r="AW1900" s="13" t="s">
        <v>30</v>
      </c>
      <c r="AX1900" s="13" t="s">
        <v>73</v>
      </c>
      <c r="AY1900" s="155" t="s">
        <v>155</v>
      </c>
    </row>
    <row r="1901" spans="2:65" s="12" customFormat="1" ht="10.199999999999999">
      <c r="B1901" s="147"/>
      <c r="D1901" s="148" t="s">
        <v>162</v>
      </c>
      <c r="E1901" s="149" t="s">
        <v>1</v>
      </c>
      <c r="F1901" s="150" t="s">
        <v>1878</v>
      </c>
      <c r="H1901" s="149" t="s">
        <v>1</v>
      </c>
      <c r="I1901" s="151"/>
      <c r="L1901" s="147"/>
      <c r="M1901" s="152"/>
      <c r="T1901" s="153"/>
      <c r="AT1901" s="149" t="s">
        <v>162</v>
      </c>
      <c r="AU1901" s="149" t="s">
        <v>82</v>
      </c>
      <c r="AV1901" s="12" t="s">
        <v>80</v>
      </c>
      <c r="AW1901" s="12" t="s">
        <v>30</v>
      </c>
      <c r="AX1901" s="12" t="s">
        <v>73</v>
      </c>
      <c r="AY1901" s="149" t="s">
        <v>155</v>
      </c>
    </row>
    <row r="1902" spans="2:65" s="13" customFormat="1" ht="10.199999999999999">
      <c r="B1902" s="154"/>
      <c r="D1902" s="148" t="s">
        <v>162</v>
      </c>
      <c r="E1902" s="155" t="s">
        <v>1</v>
      </c>
      <c r="F1902" s="156" t="s">
        <v>1879</v>
      </c>
      <c r="H1902" s="157">
        <v>13.705</v>
      </c>
      <c r="I1902" s="158"/>
      <c r="L1902" s="154"/>
      <c r="M1902" s="159"/>
      <c r="T1902" s="160"/>
      <c r="AT1902" s="155" t="s">
        <v>162</v>
      </c>
      <c r="AU1902" s="155" t="s">
        <v>82</v>
      </c>
      <c r="AV1902" s="13" t="s">
        <v>82</v>
      </c>
      <c r="AW1902" s="13" t="s">
        <v>30</v>
      </c>
      <c r="AX1902" s="13" t="s">
        <v>73</v>
      </c>
      <c r="AY1902" s="155" t="s">
        <v>155</v>
      </c>
    </row>
    <row r="1903" spans="2:65" s="14" customFormat="1" ht="10.199999999999999">
      <c r="B1903" s="161"/>
      <c r="D1903" s="148" t="s">
        <v>162</v>
      </c>
      <c r="E1903" s="162" t="s">
        <v>1</v>
      </c>
      <c r="F1903" s="163" t="s">
        <v>165</v>
      </c>
      <c r="H1903" s="164">
        <v>53.596999999999994</v>
      </c>
      <c r="I1903" s="165"/>
      <c r="L1903" s="161"/>
      <c r="M1903" s="166"/>
      <c r="T1903" s="167"/>
      <c r="AT1903" s="162" t="s">
        <v>162</v>
      </c>
      <c r="AU1903" s="162" t="s">
        <v>82</v>
      </c>
      <c r="AV1903" s="14" t="s">
        <v>90</v>
      </c>
      <c r="AW1903" s="14" t="s">
        <v>30</v>
      </c>
      <c r="AX1903" s="14" t="s">
        <v>80</v>
      </c>
      <c r="AY1903" s="162" t="s">
        <v>155</v>
      </c>
    </row>
    <row r="1904" spans="2:65" s="1" customFormat="1" ht="24.15" customHeight="1">
      <c r="B1904" s="32"/>
      <c r="C1904" s="133" t="s">
        <v>1880</v>
      </c>
      <c r="D1904" s="133" t="s">
        <v>158</v>
      </c>
      <c r="E1904" s="134" t="s">
        <v>1881</v>
      </c>
      <c r="F1904" s="135" t="s">
        <v>1882</v>
      </c>
      <c r="G1904" s="136" t="s">
        <v>457</v>
      </c>
      <c r="H1904" s="137">
        <v>428</v>
      </c>
      <c r="I1904" s="138"/>
      <c r="J1904" s="139">
        <f>ROUND(I1904*H1904,2)</f>
        <v>0</v>
      </c>
      <c r="K1904" s="140"/>
      <c r="L1904" s="32"/>
      <c r="M1904" s="141" t="s">
        <v>1</v>
      </c>
      <c r="N1904" s="142" t="s">
        <v>38</v>
      </c>
      <c r="P1904" s="143">
        <f>O1904*H1904</f>
        <v>0</v>
      </c>
      <c r="Q1904" s="143">
        <v>0</v>
      </c>
      <c r="R1904" s="143">
        <f>Q1904*H1904</f>
        <v>0</v>
      </c>
      <c r="S1904" s="143">
        <v>0</v>
      </c>
      <c r="T1904" s="144">
        <f>S1904*H1904</f>
        <v>0</v>
      </c>
      <c r="AR1904" s="145" t="s">
        <v>242</v>
      </c>
      <c r="AT1904" s="145" t="s">
        <v>158</v>
      </c>
      <c r="AU1904" s="145" t="s">
        <v>82</v>
      </c>
      <c r="AY1904" s="17" t="s">
        <v>155</v>
      </c>
      <c r="BE1904" s="146">
        <f>IF(N1904="základní",J1904,0)</f>
        <v>0</v>
      </c>
      <c r="BF1904" s="146">
        <f>IF(N1904="snížená",J1904,0)</f>
        <v>0</v>
      </c>
      <c r="BG1904" s="146">
        <f>IF(N1904="zákl. přenesená",J1904,0)</f>
        <v>0</v>
      </c>
      <c r="BH1904" s="146">
        <f>IF(N1904="sníž. přenesená",J1904,0)</f>
        <v>0</v>
      </c>
      <c r="BI1904" s="146">
        <f>IF(N1904="nulová",J1904,0)</f>
        <v>0</v>
      </c>
      <c r="BJ1904" s="17" t="s">
        <v>80</v>
      </c>
      <c r="BK1904" s="146">
        <f>ROUND(I1904*H1904,2)</f>
        <v>0</v>
      </c>
      <c r="BL1904" s="17" t="s">
        <v>242</v>
      </c>
      <c r="BM1904" s="145" t="s">
        <v>1883</v>
      </c>
    </row>
    <row r="1905" spans="2:65" s="12" customFormat="1" ht="10.199999999999999">
      <c r="B1905" s="147"/>
      <c r="D1905" s="148" t="s">
        <v>162</v>
      </c>
      <c r="E1905" s="149" t="s">
        <v>1</v>
      </c>
      <c r="F1905" s="150" t="s">
        <v>311</v>
      </c>
      <c r="H1905" s="149" t="s">
        <v>1</v>
      </c>
      <c r="I1905" s="151"/>
      <c r="L1905" s="147"/>
      <c r="M1905" s="152"/>
      <c r="T1905" s="153"/>
      <c r="AT1905" s="149" t="s">
        <v>162</v>
      </c>
      <c r="AU1905" s="149" t="s">
        <v>82</v>
      </c>
      <c r="AV1905" s="12" t="s">
        <v>80</v>
      </c>
      <c r="AW1905" s="12" t="s">
        <v>30</v>
      </c>
      <c r="AX1905" s="12" t="s">
        <v>73</v>
      </c>
      <c r="AY1905" s="149" t="s">
        <v>155</v>
      </c>
    </row>
    <row r="1906" spans="2:65" s="12" customFormat="1" ht="10.199999999999999">
      <c r="B1906" s="147"/>
      <c r="D1906" s="148" t="s">
        <v>162</v>
      </c>
      <c r="E1906" s="149" t="s">
        <v>1</v>
      </c>
      <c r="F1906" s="150" t="s">
        <v>1884</v>
      </c>
      <c r="H1906" s="149" t="s">
        <v>1</v>
      </c>
      <c r="I1906" s="151"/>
      <c r="L1906" s="147"/>
      <c r="M1906" s="152"/>
      <c r="T1906" s="153"/>
      <c r="AT1906" s="149" t="s">
        <v>162</v>
      </c>
      <c r="AU1906" s="149" t="s">
        <v>82</v>
      </c>
      <c r="AV1906" s="12" t="s">
        <v>80</v>
      </c>
      <c r="AW1906" s="12" t="s">
        <v>30</v>
      </c>
      <c r="AX1906" s="12" t="s">
        <v>73</v>
      </c>
      <c r="AY1906" s="149" t="s">
        <v>155</v>
      </c>
    </row>
    <row r="1907" spans="2:65" s="12" customFormat="1" ht="10.199999999999999">
      <c r="B1907" s="147"/>
      <c r="D1907" s="148" t="s">
        <v>162</v>
      </c>
      <c r="E1907" s="149" t="s">
        <v>1</v>
      </c>
      <c r="F1907" s="150" t="s">
        <v>1885</v>
      </c>
      <c r="H1907" s="149" t="s">
        <v>1</v>
      </c>
      <c r="I1907" s="151"/>
      <c r="L1907" s="147"/>
      <c r="M1907" s="152"/>
      <c r="T1907" s="153"/>
      <c r="AT1907" s="149" t="s">
        <v>162</v>
      </c>
      <c r="AU1907" s="149" t="s">
        <v>82</v>
      </c>
      <c r="AV1907" s="12" t="s">
        <v>80</v>
      </c>
      <c r="AW1907" s="12" t="s">
        <v>30</v>
      </c>
      <c r="AX1907" s="12" t="s">
        <v>73</v>
      </c>
      <c r="AY1907" s="149" t="s">
        <v>155</v>
      </c>
    </row>
    <row r="1908" spans="2:65" s="13" customFormat="1" ht="10.199999999999999">
      <c r="B1908" s="154"/>
      <c r="D1908" s="148" t="s">
        <v>162</v>
      </c>
      <c r="E1908" s="155" t="s">
        <v>1</v>
      </c>
      <c r="F1908" s="156" t="s">
        <v>1886</v>
      </c>
      <c r="H1908" s="157">
        <v>428</v>
      </c>
      <c r="I1908" s="158"/>
      <c r="L1908" s="154"/>
      <c r="M1908" s="159"/>
      <c r="T1908" s="160"/>
      <c r="AT1908" s="155" t="s">
        <v>162</v>
      </c>
      <c r="AU1908" s="155" t="s">
        <v>82</v>
      </c>
      <c r="AV1908" s="13" t="s">
        <v>82</v>
      </c>
      <c r="AW1908" s="13" t="s">
        <v>30</v>
      </c>
      <c r="AX1908" s="13" t="s">
        <v>73</v>
      </c>
      <c r="AY1908" s="155" t="s">
        <v>155</v>
      </c>
    </row>
    <row r="1909" spans="2:65" s="14" customFormat="1" ht="10.199999999999999">
      <c r="B1909" s="161"/>
      <c r="D1909" s="148" t="s">
        <v>162</v>
      </c>
      <c r="E1909" s="162" t="s">
        <v>1</v>
      </c>
      <c r="F1909" s="163" t="s">
        <v>165</v>
      </c>
      <c r="H1909" s="164">
        <v>428</v>
      </c>
      <c r="I1909" s="165"/>
      <c r="L1909" s="161"/>
      <c r="M1909" s="166"/>
      <c r="T1909" s="167"/>
      <c r="AT1909" s="162" t="s">
        <v>162</v>
      </c>
      <c r="AU1909" s="162" t="s">
        <v>82</v>
      </c>
      <c r="AV1909" s="14" t="s">
        <v>90</v>
      </c>
      <c r="AW1909" s="14" t="s">
        <v>30</v>
      </c>
      <c r="AX1909" s="14" t="s">
        <v>80</v>
      </c>
      <c r="AY1909" s="162" t="s">
        <v>155</v>
      </c>
    </row>
    <row r="1910" spans="2:65" s="1" customFormat="1" ht="24.15" customHeight="1">
      <c r="B1910" s="32"/>
      <c r="C1910" s="175" t="s">
        <v>1273</v>
      </c>
      <c r="D1910" s="175" t="s">
        <v>260</v>
      </c>
      <c r="E1910" s="176" t="s">
        <v>1887</v>
      </c>
      <c r="F1910" s="177" t="s">
        <v>1888</v>
      </c>
      <c r="G1910" s="178" t="s">
        <v>161</v>
      </c>
      <c r="H1910" s="179">
        <v>4.6230000000000002</v>
      </c>
      <c r="I1910" s="180"/>
      <c r="J1910" s="181">
        <f>ROUND(I1910*H1910,2)</f>
        <v>0</v>
      </c>
      <c r="K1910" s="182"/>
      <c r="L1910" s="183"/>
      <c r="M1910" s="184" t="s">
        <v>1</v>
      </c>
      <c r="N1910" s="185" t="s">
        <v>38</v>
      </c>
      <c r="P1910" s="143">
        <f>O1910*H1910</f>
        <v>0</v>
      </c>
      <c r="Q1910" s="143">
        <v>0</v>
      </c>
      <c r="R1910" s="143">
        <f>Q1910*H1910</f>
        <v>0</v>
      </c>
      <c r="S1910" s="143">
        <v>0</v>
      </c>
      <c r="T1910" s="144">
        <f>S1910*H1910</f>
        <v>0</v>
      </c>
      <c r="AR1910" s="145" t="s">
        <v>336</v>
      </c>
      <c r="AT1910" s="145" t="s">
        <v>260</v>
      </c>
      <c r="AU1910" s="145" t="s">
        <v>82</v>
      </c>
      <c r="AY1910" s="17" t="s">
        <v>155</v>
      </c>
      <c r="BE1910" s="146">
        <f>IF(N1910="základní",J1910,0)</f>
        <v>0</v>
      </c>
      <c r="BF1910" s="146">
        <f>IF(N1910="snížená",J1910,0)</f>
        <v>0</v>
      </c>
      <c r="BG1910" s="146">
        <f>IF(N1910="zákl. přenesená",J1910,0)</f>
        <v>0</v>
      </c>
      <c r="BH1910" s="146">
        <f>IF(N1910="sníž. přenesená",J1910,0)</f>
        <v>0</v>
      </c>
      <c r="BI1910" s="146">
        <f>IF(N1910="nulová",J1910,0)</f>
        <v>0</v>
      </c>
      <c r="BJ1910" s="17" t="s">
        <v>80</v>
      </c>
      <c r="BK1910" s="146">
        <f>ROUND(I1910*H1910,2)</f>
        <v>0</v>
      </c>
      <c r="BL1910" s="17" t="s">
        <v>242</v>
      </c>
      <c r="BM1910" s="145" t="s">
        <v>1889</v>
      </c>
    </row>
    <row r="1911" spans="2:65" s="13" customFormat="1" ht="10.199999999999999">
      <c r="B1911" s="154"/>
      <c r="D1911" s="148" t="s">
        <v>162</v>
      </c>
      <c r="E1911" s="155" t="s">
        <v>1</v>
      </c>
      <c r="F1911" s="156" t="s">
        <v>1890</v>
      </c>
      <c r="H1911" s="157">
        <v>4.6230000000000002</v>
      </c>
      <c r="I1911" s="158"/>
      <c r="L1911" s="154"/>
      <c r="M1911" s="159"/>
      <c r="T1911" s="160"/>
      <c r="AT1911" s="155" t="s">
        <v>162</v>
      </c>
      <c r="AU1911" s="155" t="s">
        <v>82</v>
      </c>
      <c r="AV1911" s="13" t="s">
        <v>82</v>
      </c>
      <c r="AW1911" s="13" t="s">
        <v>30</v>
      </c>
      <c r="AX1911" s="13" t="s">
        <v>73</v>
      </c>
      <c r="AY1911" s="155" t="s">
        <v>155</v>
      </c>
    </row>
    <row r="1912" spans="2:65" s="14" customFormat="1" ht="10.199999999999999">
      <c r="B1912" s="161"/>
      <c r="D1912" s="148" t="s">
        <v>162</v>
      </c>
      <c r="E1912" s="162" t="s">
        <v>1</v>
      </c>
      <c r="F1912" s="163" t="s">
        <v>165</v>
      </c>
      <c r="H1912" s="164">
        <v>4.6230000000000002</v>
      </c>
      <c r="I1912" s="165"/>
      <c r="L1912" s="161"/>
      <c r="M1912" s="166"/>
      <c r="T1912" s="167"/>
      <c r="AT1912" s="162" t="s">
        <v>162</v>
      </c>
      <c r="AU1912" s="162" t="s">
        <v>82</v>
      </c>
      <c r="AV1912" s="14" t="s">
        <v>90</v>
      </c>
      <c r="AW1912" s="14" t="s">
        <v>30</v>
      </c>
      <c r="AX1912" s="14" t="s">
        <v>80</v>
      </c>
      <c r="AY1912" s="162" t="s">
        <v>155</v>
      </c>
    </row>
    <row r="1913" spans="2:65" s="1" customFormat="1" ht="24.15" customHeight="1">
      <c r="B1913" s="32"/>
      <c r="C1913" s="133" t="s">
        <v>1891</v>
      </c>
      <c r="D1913" s="133" t="s">
        <v>158</v>
      </c>
      <c r="E1913" s="134" t="s">
        <v>1892</v>
      </c>
      <c r="F1913" s="135" t="s">
        <v>1893</v>
      </c>
      <c r="G1913" s="136" t="s">
        <v>161</v>
      </c>
      <c r="H1913" s="137">
        <v>4.6230000000000002</v>
      </c>
      <c r="I1913" s="138"/>
      <c r="J1913" s="139">
        <f>ROUND(I1913*H1913,2)</f>
        <v>0</v>
      </c>
      <c r="K1913" s="140"/>
      <c r="L1913" s="32"/>
      <c r="M1913" s="141" t="s">
        <v>1</v>
      </c>
      <c r="N1913" s="142" t="s">
        <v>38</v>
      </c>
      <c r="P1913" s="143">
        <f>O1913*H1913</f>
        <v>0</v>
      </c>
      <c r="Q1913" s="143">
        <v>0</v>
      </c>
      <c r="R1913" s="143">
        <f>Q1913*H1913</f>
        <v>0</v>
      </c>
      <c r="S1913" s="143">
        <v>0</v>
      </c>
      <c r="T1913" s="144">
        <f>S1913*H1913</f>
        <v>0</v>
      </c>
      <c r="AR1913" s="145" t="s">
        <v>242</v>
      </c>
      <c r="AT1913" s="145" t="s">
        <v>158</v>
      </c>
      <c r="AU1913" s="145" t="s">
        <v>82</v>
      </c>
      <c r="AY1913" s="17" t="s">
        <v>155</v>
      </c>
      <c r="BE1913" s="146">
        <f>IF(N1913="základní",J1913,0)</f>
        <v>0</v>
      </c>
      <c r="BF1913" s="146">
        <f>IF(N1913="snížená",J1913,0)</f>
        <v>0</v>
      </c>
      <c r="BG1913" s="146">
        <f>IF(N1913="zákl. přenesená",J1913,0)</f>
        <v>0</v>
      </c>
      <c r="BH1913" s="146">
        <f>IF(N1913="sníž. přenesená",J1913,0)</f>
        <v>0</v>
      </c>
      <c r="BI1913" s="146">
        <f>IF(N1913="nulová",J1913,0)</f>
        <v>0</v>
      </c>
      <c r="BJ1913" s="17" t="s">
        <v>80</v>
      </c>
      <c r="BK1913" s="146">
        <f>ROUND(I1913*H1913,2)</f>
        <v>0</v>
      </c>
      <c r="BL1913" s="17" t="s">
        <v>242</v>
      </c>
      <c r="BM1913" s="145" t="s">
        <v>1894</v>
      </c>
    </row>
    <row r="1914" spans="2:65" s="1" customFormat="1" ht="37.799999999999997" customHeight="1">
      <c r="B1914" s="32"/>
      <c r="C1914" s="133" t="s">
        <v>1287</v>
      </c>
      <c r="D1914" s="133" t="s">
        <v>158</v>
      </c>
      <c r="E1914" s="134" t="s">
        <v>1895</v>
      </c>
      <c r="F1914" s="135" t="s">
        <v>1896</v>
      </c>
      <c r="G1914" s="136" t="s">
        <v>213</v>
      </c>
      <c r="H1914" s="137">
        <v>338.64</v>
      </c>
      <c r="I1914" s="138"/>
      <c r="J1914" s="139">
        <f>ROUND(I1914*H1914,2)</f>
        <v>0</v>
      </c>
      <c r="K1914" s="140"/>
      <c r="L1914" s="32"/>
      <c r="M1914" s="141" t="s">
        <v>1</v>
      </c>
      <c r="N1914" s="142" t="s">
        <v>38</v>
      </c>
      <c r="P1914" s="143">
        <f>O1914*H1914</f>
        <v>0</v>
      </c>
      <c r="Q1914" s="143">
        <v>0</v>
      </c>
      <c r="R1914" s="143">
        <f>Q1914*H1914</f>
        <v>0</v>
      </c>
      <c r="S1914" s="143">
        <v>0</v>
      </c>
      <c r="T1914" s="144">
        <f>S1914*H1914</f>
        <v>0</v>
      </c>
      <c r="AR1914" s="145" t="s">
        <v>242</v>
      </c>
      <c r="AT1914" s="145" t="s">
        <v>158</v>
      </c>
      <c r="AU1914" s="145" t="s">
        <v>82</v>
      </c>
      <c r="AY1914" s="17" t="s">
        <v>155</v>
      </c>
      <c r="BE1914" s="146">
        <f>IF(N1914="základní",J1914,0)</f>
        <v>0</v>
      </c>
      <c r="BF1914" s="146">
        <f>IF(N1914="snížená",J1914,0)</f>
        <v>0</v>
      </c>
      <c r="BG1914" s="146">
        <f>IF(N1914="zákl. přenesená",J1914,0)</f>
        <v>0</v>
      </c>
      <c r="BH1914" s="146">
        <f>IF(N1914="sníž. přenesená",J1914,0)</f>
        <v>0</v>
      </c>
      <c r="BI1914" s="146">
        <f>IF(N1914="nulová",J1914,0)</f>
        <v>0</v>
      </c>
      <c r="BJ1914" s="17" t="s">
        <v>80</v>
      </c>
      <c r="BK1914" s="146">
        <f>ROUND(I1914*H1914,2)</f>
        <v>0</v>
      </c>
      <c r="BL1914" s="17" t="s">
        <v>242</v>
      </c>
      <c r="BM1914" s="145" t="s">
        <v>1886</v>
      </c>
    </row>
    <row r="1915" spans="2:65" s="13" customFormat="1" ht="10.199999999999999">
      <c r="B1915" s="154"/>
      <c r="D1915" s="148" t="s">
        <v>162</v>
      </c>
      <c r="E1915" s="155" t="s">
        <v>1</v>
      </c>
      <c r="F1915" s="156" t="s">
        <v>1897</v>
      </c>
      <c r="H1915" s="157">
        <v>352</v>
      </c>
      <c r="I1915" s="158"/>
      <c r="L1915" s="154"/>
      <c r="M1915" s="159"/>
      <c r="T1915" s="160"/>
      <c r="AT1915" s="155" t="s">
        <v>162</v>
      </c>
      <c r="AU1915" s="155" t="s">
        <v>82</v>
      </c>
      <c r="AV1915" s="13" t="s">
        <v>82</v>
      </c>
      <c r="AW1915" s="13" t="s">
        <v>30</v>
      </c>
      <c r="AX1915" s="13" t="s">
        <v>73</v>
      </c>
      <c r="AY1915" s="155" t="s">
        <v>155</v>
      </c>
    </row>
    <row r="1916" spans="2:65" s="12" customFormat="1" ht="10.199999999999999">
      <c r="B1916" s="147"/>
      <c r="D1916" s="148" t="s">
        <v>162</v>
      </c>
      <c r="E1916" s="149" t="s">
        <v>1</v>
      </c>
      <c r="F1916" s="150" t="s">
        <v>1898</v>
      </c>
      <c r="H1916" s="149" t="s">
        <v>1</v>
      </c>
      <c r="I1916" s="151"/>
      <c r="L1916" s="147"/>
      <c r="M1916" s="152"/>
      <c r="T1916" s="153"/>
      <c r="AT1916" s="149" t="s">
        <v>162</v>
      </c>
      <c r="AU1916" s="149" t="s">
        <v>82</v>
      </c>
      <c r="AV1916" s="12" t="s">
        <v>80</v>
      </c>
      <c r="AW1916" s="12" t="s">
        <v>30</v>
      </c>
      <c r="AX1916" s="12" t="s">
        <v>73</v>
      </c>
      <c r="AY1916" s="149" t="s">
        <v>155</v>
      </c>
    </row>
    <row r="1917" spans="2:65" s="13" customFormat="1" ht="10.199999999999999">
      <c r="B1917" s="154"/>
      <c r="D1917" s="148" t="s">
        <v>162</v>
      </c>
      <c r="E1917" s="155" t="s">
        <v>1</v>
      </c>
      <c r="F1917" s="156" t="s">
        <v>1899</v>
      </c>
      <c r="H1917" s="157">
        <v>-7.2</v>
      </c>
      <c r="I1917" s="158"/>
      <c r="L1917" s="154"/>
      <c r="M1917" s="159"/>
      <c r="T1917" s="160"/>
      <c r="AT1917" s="155" t="s">
        <v>162</v>
      </c>
      <c r="AU1917" s="155" t="s">
        <v>82</v>
      </c>
      <c r="AV1917" s="13" t="s">
        <v>82</v>
      </c>
      <c r="AW1917" s="13" t="s">
        <v>30</v>
      </c>
      <c r="AX1917" s="13" t="s">
        <v>73</v>
      </c>
      <c r="AY1917" s="155" t="s">
        <v>155</v>
      </c>
    </row>
    <row r="1918" spans="2:65" s="12" customFormat="1" ht="10.199999999999999">
      <c r="B1918" s="147"/>
      <c r="D1918" s="148" t="s">
        <v>162</v>
      </c>
      <c r="E1918" s="149" t="s">
        <v>1</v>
      </c>
      <c r="F1918" s="150" t="s">
        <v>1900</v>
      </c>
      <c r="H1918" s="149" t="s">
        <v>1</v>
      </c>
      <c r="I1918" s="151"/>
      <c r="L1918" s="147"/>
      <c r="M1918" s="152"/>
      <c r="T1918" s="153"/>
      <c r="AT1918" s="149" t="s">
        <v>162</v>
      </c>
      <c r="AU1918" s="149" t="s">
        <v>82</v>
      </c>
      <c r="AV1918" s="12" t="s">
        <v>80</v>
      </c>
      <c r="AW1918" s="12" t="s">
        <v>30</v>
      </c>
      <c r="AX1918" s="12" t="s">
        <v>73</v>
      </c>
      <c r="AY1918" s="149" t="s">
        <v>155</v>
      </c>
    </row>
    <row r="1919" spans="2:65" s="13" customFormat="1" ht="10.199999999999999">
      <c r="B1919" s="154"/>
      <c r="D1919" s="148" t="s">
        <v>162</v>
      </c>
      <c r="E1919" s="155" t="s">
        <v>1</v>
      </c>
      <c r="F1919" s="156" t="s">
        <v>1901</v>
      </c>
      <c r="H1919" s="157">
        <v>-6.16</v>
      </c>
      <c r="I1919" s="158"/>
      <c r="L1919" s="154"/>
      <c r="M1919" s="159"/>
      <c r="T1919" s="160"/>
      <c r="AT1919" s="155" t="s">
        <v>162</v>
      </c>
      <c r="AU1919" s="155" t="s">
        <v>82</v>
      </c>
      <c r="AV1919" s="13" t="s">
        <v>82</v>
      </c>
      <c r="AW1919" s="13" t="s">
        <v>30</v>
      </c>
      <c r="AX1919" s="13" t="s">
        <v>73</v>
      </c>
      <c r="AY1919" s="155" t="s">
        <v>155</v>
      </c>
    </row>
    <row r="1920" spans="2:65" s="14" customFormat="1" ht="10.199999999999999">
      <c r="B1920" s="161"/>
      <c r="D1920" s="148" t="s">
        <v>162</v>
      </c>
      <c r="E1920" s="162" t="s">
        <v>1</v>
      </c>
      <c r="F1920" s="163" t="s">
        <v>165</v>
      </c>
      <c r="H1920" s="164">
        <v>338.64</v>
      </c>
      <c r="I1920" s="165"/>
      <c r="L1920" s="161"/>
      <c r="M1920" s="166"/>
      <c r="T1920" s="167"/>
      <c r="AT1920" s="162" t="s">
        <v>162</v>
      </c>
      <c r="AU1920" s="162" t="s">
        <v>82</v>
      </c>
      <c r="AV1920" s="14" t="s">
        <v>90</v>
      </c>
      <c r="AW1920" s="14" t="s">
        <v>30</v>
      </c>
      <c r="AX1920" s="14" t="s">
        <v>80</v>
      </c>
      <c r="AY1920" s="162" t="s">
        <v>155</v>
      </c>
    </row>
    <row r="1921" spans="2:65" s="1" customFormat="1" ht="37.799999999999997" customHeight="1">
      <c r="B1921" s="32"/>
      <c r="C1921" s="133" t="s">
        <v>1902</v>
      </c>
      <c r="D1921" s="133" t="s">
        <v>158</v>
      </c>
      <c r="E1921" s="134" t="s">
        <v>1903</v>
      </c>
      <c r="F1921" s="135" t="s">
        <v>1904</v>
      </c>
      <c r="G1921" s="136" t="s">
        <v>213</v>
      </c>
      <c r="H1921" s="137">
        <v>97.628</v>
      </c>
      <c r="I1921" s="138"/>
      <c r="J1921" s="139">
        <f>ROUND(I1921*H1921,2)</f>
        <v>0</v>
      </c>
      <c r="K1921" s="140"/>
      <c r="L1921" s="32"/>
      <c r="M1921" s="141" t="s">
        <v>1</v>
      </c>
      <c r="N1921" s="142" t="s">
        <v>38</v>
      </c>
      <c r="P1921" s="143">
        <f>O1921*H1921</f>
        <v>0</v>
      </c>
      <c r="Q1921" s="143">
        <v>0</v>
      </c>
      <c r="R1921" s="143">
        <f>Q1921*H1921</f>
        <v>0</v>
      </c>
      <c r="S1921" s="143">
        <v>0</v>
      </c>
      <c r="T1921" s="144">
        <f>S1921*H1921</f>
        <v>0</v>
      </c>
      <c r="AR1921" s="145" t="s">
        <v>242</v>
      </c>
      <c r="AT1921" s="145" t="s">
        <v>158</v>
      </c>
      <c r="AU1921" s="145" t="s">
        <v>82</v>
      </c>
      <c r="AY1921" s="17" t="s">
        <v>155</v>
      </c>
      <c r="BE1921" s="146">
        <f>IF(N1921="základní",J1921,0)</f>
        <v>0</v>
      </c>
      <c r="BF1921" s="146">
        <f>IF(N1921="snížená",J1921,0)</f>
        <v>0</v>
      </c>
      <c r="BG1921" s="146">
        <f>IF(N1921="zákl. přenesená",J1921,0)</f>
        <v>0</v>
      </c>
      <c r="BH1921" s="146">
        <f>IF(N1921="sníž. přenesená",J1921,0)</f>
        <v>0</v>
      </c>
      <c r="BI1921" s="146">
        <f>IF(N1921="nulová",J1921,0)</f>
        <v>0</v>
      </c>
      <c r="BJ1921" s="17" t="s">
        <v>80</v>
      </c>
      <c r="BK1921" s="146">
        <f>ROUND(I1921*H1921,2)</f>
        <v>0</v>
      </c>
      <c r="BL1921" s="17" t="s">
        <v>242</v>
      </c>
      <c r="BM1921" s="145" t="s">
        <v>1905</v>
      </c>
    </row>
    <row r="1922" spans="2:65" s="13" customFormat="1" ht="10.199999999999999">
      <c r="B1922" s="154"/>
      <c r="D1922" s="148" t="s">
        <v>162</v>
      </c>
      <c r="E1922" s="155" t="s">
        <v>1</v>
      </c>
      <c r="F1922" s="156" t="s">
        <v>1906</v>
      </c>
      <c r="H1922" s="157">
        <v>97.628</v>
      </c>
      <c r="I1922" s="158"/>
      <c r="L1922" s="154"/>
      <c r="M1922" s="159"/>
      <c r="T1922" s="160"/>
      <c r="AT1922" s="155" t="s">
        <v>162</v>
      </c>
      <c r="AU1922" s="155" t="s">
        <v>82</v>
      </c>
      <c r="AV1922" s="13" t="s">
        <v>82</v>
      </c>
      <c r="AW1922" s="13" t="s">
        <v>30</v>
      </c>
      <c r="AX1922" s="13" t="s">
        <v>73</v>
      </c>
      <c r="AY1922" s="155" t="s">
        <v>155</v>
      </c>
    </row>
    <row r="1923" spans="2:65" s="12" customFormat="1" ht="10.199999999999999">
      <c r="B1923" s="147"/>
      <c r="D1923" s="148" t="s">
        <v>162</v>
      </c>
      <c r="E1923" s="149" t="s">
        <v>1</v>
      </c>
      <c r="F1923" s="150" t="s">
        <v>1907</v>
      </c>
      <c r="H1923" s="149" t="s">
        <v>1</v>
      </c>
      <c r="I1923" s="151"/>
      <c r="L1923" s="147"/>
      <c r="M1923" s="152"/>
      <c r="T1923" s="153"/>
      <c r="AT1923" s="149" t="s">
        <v>162</v>
      </c>
      <c r="AU1923" s="149" t="s">
        <v>82</v>
      </c>
      <c r="AV1923" s="12" t="s">
        <v>80</v>
      </c>
      <c r="AW1923" s="12" t="s">
        <v>30</v>
      </c>
      <c r="AX1923" s="12" t="s">
        <v>73</v>
      </c>
      <c r="AY1923" s="149" t="s">
        <v>155</v>
      </c>
    </row>
    <row r="1924" spans="2:65" s="14" customFormat="1" ht="10.199999999999999">
      <c r="B1924" s="161"/>
      <c r="D1924" s="148" t="s">
        <v>162</v>
      </c>
      <c r="E1924" s="162" t="s">
        <v>1</v>
      </c>
      <c r="F1924" s="163" t="s">
        <v>165</v>
      </c>
      <c r="H1924" s="164">
        <v>97.628</v>
      </c>
      <c r="I1924" s="165"/>
      <c r="L1924" s="161"/>
      <c r="M1924" s="166"/>
      <c r="T1924" s="167"/>
      <c r="AT1924" s="162" t="s">
        <v>162</v>
      </c>
      <c r="AU1924" s="162" t="s">
        <v>82</v>
      </c>
      <c r="AV1924" s="14" t="s">
        <v>90</v>
      </c>
      <c r="AW1924" s="14" t="s">
        <v>30</v>
      </c>
      <c r="AX1924" s="14" t="s">
        <v>80</v>
      </c>
      <c r="AY1924" s="162" t="s">
        <v>155</v>
      </c>
    </row>
    <row r="1925" spans="2:65" s="1" customFormat="1" ht="37.799999999999997" customHeight="1">
      <c r="B1925" s="32"/>
      <c r="C1925" s="133" t="s">
        <v>1298</v>
      </c>
      <c r="D1925" s="133" t="s">
        <v>158</v>
      </c>
      <c r="E1925" s="134" t="s">
        <v>1908</v>
      </c>
      <c r="F1925" s="135" t="s">
        <v>1909</v>
      </c>
      <c r="G1925" s="136" t="s">
        <v>213</v>
      </c>
      <c r="H1925" s="137">
        <v>84.26</v>
      </c>
      <c r="I1925" s="138"/>
      <c r="J1925" s="139">
        <f>ROUND(I1925*H1925,2)</f>
        <v>0</v>
      </c>
      <c r="K1925" s="140"/>
      <c r="L1925" s="32"/>
      <c r="M1925" s="141" t="s">
        <v>1</v>
      </c>
      <c r="N1925" s="142" t="s">
        <v>38</v>
      </c>
      <c r="P1925" s="143">
        <f>O1925*H1925</f>
        <v>0</v>
      </c>
      <c r="Q1925" s="143">
        <v>0</v>
      </c>
      <c r="R1925" s="143">
        <f>Q1925*H1925</f>
        <v>0</v>
      </c>
      <c r="S1925" s="143">
        <v>0</v>
      </c>
      <c r="T1925" s="144">
        <f>S1925*H1925</f>
        <v>0</v>
      </c>
      <c r="AR1925" s="145" t="s">
        <v>242</v>
      </c>
      <c r="AT1925" s="145" t="s">
        <v>158</v>
      </c>
      <c r="AU1925" s="145" t="s">
        <v>82</v>
      </c>
      <c r="AY1925" s="17" t="s">
        <v>155</v>
      </c>
      <c r="BE1925" s="146">
        <f>IF(N1925="základní",J1925,0)</f>
        <v>0</v>
      </c>
      <c r="BF1925" s="146">
        <f>IF(N1925="snížená",J1925,0)</f>
        <v>0</v>
      </c>
      <c r="BG1925" s="146">
        <f>IF(N1925="zákl. přenesená",J1925,0)</f>
        <v>0</v>
      </c>
      <c r="BH1925" s="146">
        <f>IF(N1925="sníž. přenesená",J1925,0)</f>
        <v>0</v>
      </c>
      <c r="BI1925" s="146">
        <f>IF(N1925="nulová",J1925,0)</f>
        <v>0</v>
      </c>
      <c r="BJ1925" s="17" t="s">
        <v>80</v>
      </c>
      <c r="BK1925" s="146">
        <f>ROUND(I1925*H1925,2)</f>
        <v>0</v>
      </c>
      <c r="BL1925" s="17" t="s">
        <v>242</v>
      </c>
      <c r="BM1925" s="145" t="s">
        <v>1910</v>
      </c>
    </row>
    <row r="1926" spans="2:65" s="12" customFormat="1" ht="10.199999999999999">
      <c r="B1926" s="147"/>
      <c r="D1926" s="148" t="s">
        <v>162</v>
      </c>
      <c r="E1926" s="149" t="s">
        <v>1</v>
      </c>
      <c r="F1926" s="150" t="s">
        <v>1911</v>
      </c>
      <c r="H1926" s="149" t="s">
        <v>1</v>
      </c>
      <c r="I1926" s="151"/>
      <c r="L1926" s="147"/>
      <c r="M1926" s="152"/>
      <c r="T1926" s="153"/>
      <c r="AT1926" s="149" t="s">
        <v>162</v>
      </c>
      <c r="AU1926" s="149" t="s">
        <v>82</v>
      </c>
      <c r="AV1926" s="12" t="s">
        <v>80</v>
      </c>
      <c r="AW1926" s="12" t="s">
        <v>30</v>
      </c>
      <c r="AX1926" s="12" t="s">
        <v>73</v>
      </c>
      <c r="AY1926" s="149" t="s">
        <v>155</v>
      </c>
    </row>
    <row r="1927" spans="2:65" s="13" customFormat="1" ht="10.199999999999999">
      <c r="B1927" s="154"/>
      <c r="D1927" s="148" t="s">
        <v>162</v>
      </c>
      <c r="E1927" s="155" t="s">
        <v>1</v>
      </c>
      <c r="F1927" s="156" t="s">
        <v>1912</v>
      </c>
      <c r="H1927" s="157">
        <v>84.26</v>
      </c>
      <c r="I1927" s="158"/>
      <c r="L1927" s="154"/>
      <c r="M1927" s="159"/>
      <c r="T1927" s="160"/>
      <c r="AT1927" s="155" t="s">
        <v>162</v>
      </c>
      <c r="AU1927" s="155" t="s">
        <v>82</v>
      </c>
      <c r="AV1927" s="13" t="s">
        <v>82</v>
      </c>
      <c r="AW1927" s="13" t="s">
        <v>30</v>
      </c>
      <c r="AX1927" s="13" t="s">
        <v>73</v>
      </c>
      <c r="AY1927" s="155" t="s">
        <v>155</v>
      </c>
    </row>
    <row r="1928" spans="2:65" s="14" customFormat="1" ht="10.199999999999999">
      <c r="B1928" s="161"/>
      <c r="D1928" s="148" t="s">
        <v>162</v>
      </c>
      <c r="E1928" s="162" t="s">
        <v>1</v>
      </c>
      <c r="F1928" s="163" t="s">
        <v>165</v>
      </c>
      <c r="H1928" s="164">
        <v>84.26</v>
      </c>
      <c r="I1928" s="165"/>
      <c r="L1928" s="161"/>
      <c r="M1928" s="166"/>
      <c r="T1928" s="167"/>
      <c r="AT1928" s="162" t="s">
        <v>162</v>
      </c>
      <c r="AU1928" s="162" t="s">
        <v>82</v>
      </c>
      <c r="AV1928" s="14" t="s">
        <v>90</v>
      </c>
      <c r="AW1928" s="14" t="s">
        <v>30</v>
      </c>
      <c r="AX1928" s="14" t="s">
        <v>80</v>
      </c>
      <c r="AY1928" s="162" t="s">
        <v>155</v>
      </c>
    </row>
    <row r="1929" spans="2:65" s="1" customFormat="1" ht="24.15" customHeight="1">
      <c r="B1929" s="32"/>
      <c r="C1929" s="133" t="s">
        <v>1913</v>
      </c>
      <c r="D1929" s="133" t="s">
        <v>158</v>
      </c>
      <c r="E1929" s="134" t="s">
        <v>1914</v>
      </c>
      <c r="F1929" s="135" t="s">
        <v>1915</v>
      </c>
      <c r="G1929" s="136" t="s">
        <v>161</v>
      </c>
      <c r="H1929" s="137">
        <v>9.7249999999999996</v>
      </c>
      <c r="I1929" s="138"/>
      <c r="J1929" s="139">
        <f>ROUND(I1929*H1929,2)</f>
        <v>0</v>
      </c>
      <c r="K1929" s="140"/>
      <c r="L1929" s="32"/>
      <c r="M1929" s="141" t="s">
        <v>1</v>
      </c>
      <c r="N1929" s="142" t="s">
        <v>38</v>
      </c>
      <c r="P1929" s="143">
        <f>O1929*H1929</f>
        <v>0</v>
      </c>
      <c r="Q1929" s="143">
        <v>0</v>
      </c>
      <c r="R1929" s="143">
        <f>Q1929*H1929</f>
        <v>0</v>
      </c>
      <c r="S1929" s="143">
        <v>0</v>
      </c>
      <c r="T1929" s="144">
        <f>S1929*H1929</f>
        <v>0</v>
      </c>
      <c r="AR1929" s="145" t="s">
        <v>242</v>
      </c>
      <c r="AT1929" s="145" t="s">
        <v>158</v>
      </c>
      <c r="AU1929" s="145" t="s">
        <v>82</v>
      </c>
      <c r="AY1929" s="17" t="s">
        <v>155</v>
      </c>
      <c r="BE1929" s="146">
        <f>IF(N1929="základní",J1929,0)</f>
        <v>0</v>
      </c>
      <c r="BF1929" s="146">
        <f>IF(N1929="snížená",J1929,0)</f>
        <v>0</v>
      </c>
      <c r="BG1929" s="146">
        <f>IF(N1929="zákl. přenesená",J1929,0)</f>
        <v>0</v>
      </c>
      <c r="BH1929" s="146">
        <f>IF(N1929="sníž. přenesená",J1929,0)</f>
        <v>0</v>
      </c>
      <c r="BI1929" s="146">
        <f>IF(N1929="nulová",J1929,0)</f>
        <v>0</v>
      </c>
      <c r="BJ1929" s="17" t="s">
        <v>80</v>
      </c>
      <c r="BK1929" s="146">
        <f>ROUND(I1929*H1929,2)</f>
        <v>0</v>
      </c>
      <c r="BL1929" s="17" t="s">
        <v>242</v>
      </c>
      <c r="BM1929" s="145" t="s">
        <v>1916</v>
      </c>
    </row>
    <row r="1930" spans="2:65" s="12" customFormat="1" ht="10.199999999999999">
      <c r="B1930" s="147"/>
      <c r="D1930" s="148" t="s">
        <v>162</v>
      </c>
      <c r="E1930" s="149" t="s">
        <v>1</v>
      </c>
      <c r="F1930" s="150" t="s">
        <v>1917</v>
      </c>
      <c r="H1930" s="149" t="s">
        <v>1</v>
      </c>
      <c r="I1930" s="151"/>
      <c r="L1930" s="147"/>
      <c r="M1930" s="152"/>
      <c r="T1930" s="153"/>
      <c r="AT1930" s="149" t="s">
        <v>162</v>
      </c>
      <c r="AU1930" s="149" t="s">
        <v>82</v>
      </c>
      <c r="AV1930" s="12" t="s">
        <v>80</v>
      </c>
      <c r="AW1930" s="12" t="s">
        <v>30</v>
      </c>
      <c r="AX1930" s="12" t="s">
        <v>73</v>
      </c>
      <c r="AY1930" s="149" t="s">
        <v>155</v>
      </c>
    </row>
    <row r="1931" spans="2:65" s="13" customFormat="1" ht="10.199999999999999">
      <c r="B1931" s="154"/>
      <c r="D1931" s="148" t="s">
        <v>162</v>
      </c>
      <c r="E1931" s="155" t="s">
        <v>1</v>
      </c>
      <c r="F1931" s="156" t="s">
        <v>1918</v>
      </c>
      <c r="H1931" s="157">
        <v>5.47</v>
      </c>
      <c r="I1931" s="158"/>
      <c r="L1931" s="154"/>
      <c r="M1931" s="159"/>
      <c r="T1931" s="160"/>
      <c r="AT1931" s="155" t="s">
        <v>162</v>
      </c>
      <c r="AU1931" s="155" t="s">
        <v>82</v>
      </c>
      <c r="AV1931" s="13" t="s">
        <v>82</v>
      </c>
      <c r="AW1931" s="13" t="s">
        <v>30</v>
      </c>
      <c r="AX1931" s="13" t="s">
        <v>73</v>
      </c>
      <c r="AY1931" s="155" t="s">
        <v>155</v>
      </c>
    </row>
    <row r="1932" spans="2:65" s="12" customFormat="1" ht="10.199999999999999">
      <c r="B1932" s="147"/>
      <c r="D1932" s="148" t="s">
        <v>162</v>
      </c>
      <c r="E1932" s="149" t="s">
        <v>1</v>
      </c>
      <c r="F1932" s="150" t="s">
        <v>1919</v>
      </c>
      <c r="H1932" s="149" t="s">
        <v>1</v>
      </c>
      <c r="I1932" s="151"/>
      <c r="L1932" s="147"/>
      <c r="M1932" s="152"/>
      <c r="T1932" s="153"/>
      <c r="AT1932" s="149" t="s">
        <v>162</v>
      </c>
      <c r="AU1932" s="149" t="s">
        <v>82</v>
      </c>
      <c r="AV1932" s="12" t="s">
        <v>80</v>
      </c>
      <c r="AW1932" s="12" t="s">
        <v>30</v>
      </c>
      <c r="AX1932" s="12" t="s">
        <v>73</v>
      </c>
      <c r="AY1932" s="149" t="s">
        <v>155</v>
      </c>
    </row>
    <row r="1933" spans="2:65" s="13" customFormat="1" ht="10.199999999999999">
      <c r="B1933" s="154"/>
      <c r="D1933" s="148" t="s">
        <v>162</v>
      </c>
      <c r="E1933" s="155" t="s">
        <v>1</v>
      </c>
      <c r="F1933" s="156" t="s">
        <v>1920</v>
      </c>
      <c r="H1933" s="157">
        <v>2.1480000000000001</v>
      </c>
      <c r="I1933" s="158"/>
      <c r="L1933" s="154"/>
      <c r="M1933" s="159"/>
      <c r="T1933" s="160"/>
      <c r="AT1933" s="155" t="s">
        <v>162</v>
      </c>
      <c r="AU1933" s="155" t="s">
        <v>82</v>
      </c>
      <c r="AV1933" s="13" t="s">
        <v>82</v>
      </c>
      <c r="AW1933" s="13" t="s">
        <v>30</v>
      </c>
      <c r="AX1933" s="13" t="s">
        <v>73</v>
      </c>
      <c r="AY1933" s="155" t="s">
        <v>155</v>
      </c>
    </row>
    <row r="1934" spans="2:65" s="12" customFormat="1" ht="10.199999999999999">
      <c r="B1934" s="147"/>
      <c r="D1934" s="148" t="s">
        <v>162</v>
      </c>
      <c r="E1934" s="149" t="s">
        <v>1</v>
      </c>
      <c r="F1934" s="150" t="s">
        <v>1921</v>
      </c>
      <c r="H1934" s="149" t="s">
        <v>1</v>
      </c>
      <c r="I1934" s="151"/>
      <c r="L1934" s="147"/>
      <c r="M1934" s="152"/>
      <c r="T1934" s="153"/>
      <c r="AT1934" s="149" t="s">
        <v>162</v>
      </c>
      <c r="AU1934" s="149" t="s">
        <v>82</v>
      </c>
      <c r="AV1934" s="12" t="s">
        <v>80</v>
      </c>
      <c r="AW1934" s="12" t="s">
        <v>30</v>
      </c>
      <c r="AX1934" s="12" t="s">
        <v>73</v>
      </c>
      <c r="AY1934" s="149" t="s">
        <v>155</v>
      </c>
    </row>
    <row r="1935" spans="2:65" s="13" customFormat="1" ht="10.199999999999999">
      <c r="B1935" s="154"/>
      <c r="D1935" s="148" t="s">
        <v>162</v>
      </c>
      <c r="E1935" s="155" t="s">
        <v>1</v>
      </c>
      <c r="F1935" s="156" t="s">
        <v>1922</v>
      </c>
      <c r="H1935" s="157">
        <v>2.1070000000000002</v>
      </c>
      <c r="I1935" s="158"/>
      <c r="L1935" s="154"/>
      <c r="M1935" s="159"/>
      <c r="T1935" s="160"/>
      <c r="AT1935" s="155" t="s">
        <v>162</v>
      </c>
      <c r="AU1935" s="155" t="s">
        <v>82</v>
      </c>
      <c r="AV1935" s="13" t="s">
        <v>82</v>
      </c>
      <c r="AW1935" s="13" t="s">
        <v>30</v>
      </c>
      <c r="AX1935" s="13" t="s">
        <v>73</v>
      </c>
      <c r="AY1935" s="155" t="s">
        <v>155</v>
      </c>
    </row>
    <row r="1936" spans="2:65" s="14" customFormat="1" ht="10.199999999999999">
      <c r="B1936" s="161"/>
      <c r="D1936" s="148" t="s">
        <v>162</v>
      </c>
      <c r="E1936" s="162" t="s">
        <v>1</v>
      </c>
      <c r="F1936" s="163" t="s">
        <v>165</v>
      </c>
      <c r="H1936" s="164">
        <v>9.7250000000000014</v>
      </c>
      <c r="I1936" s="165"/>
      <c r="L1936" s="161"/>
      <c r="M1936" s="166"/>
      <c r="T1936" s="167"/>
      <c r="AT1936" s="162" t="s">
        <v>162</v>
      </c>
      <c r="AU1936" s="162" t="s">
        <v>82</v>
      </c>
      <c r="AV1936" s="14" t="s">
        <v>90</v>
      </c>
      <c r="AW1936" s="14" t="s">
        <v>30</v>
      </c>
      <c r="AX1936" s="14" t="s">
        <v>80</v>
      </c>
      <c r="AY1936" s="162" t="s">
        <v>155</v>
      </c>
    </row>
    <row r="1937" spans="2:65" s="1" customFormat="1" ht="49.05" customHeight="1">
      <c r="B1937" s="32"/>
      <c r="C1937" s="133" t="s">
        <v>1302</v>
      </c>
      <c r="D1937" s="133" t="s">
        <v>158</v>
      </c>
      <c r="E1937" s="134" t="s">
        <v>1923</v>
      </c>
      <c r="F1937" s="135" t="s">
        <v>1924</v>
      </c>
      <c r="G1937" s="136" t="s">
        <v>335</v>
      </c>
      <c r="H1937" s="137">
        <v>33.524000000000001</v>
      </c>
      <c r="I1937" s="138"/>
      <c r="J1937" s="139">
        <f>ROUND(I1937*H1937,2)</f>
        <v>0</v>
      </c>
      <c r="K1937" s="140"/>
      <c r="L1937" s="32"/>
      <c r="M1937" s="141" t="s">
        <v>1</v>
      </c>
      <c r="N1937" s="142" t="s">
        <v>38</v>
      </c>
      <c r="P1937" s="143">
        <f>O1937*H1937</f>
        <v>0</v>
      </c>
      <c r="Q1937" s="143">
        <v>0</v>
      </c>
      <c r="R1937" s="143">
        <f>Q1937*H1937</f>
        <v>0</v>
      </c>
      <c r="S1937" s="143">
        <v>0</v>
      </c>
      <c r="T1937" s="144">
        <f>S1937*H1937</f>
        <v>0</v>
      </c>
      <c r="AR1937" s="145" t="s">
        <v>242</v>
      </c>
      <c r="AT1937" s="145" t="s">
        <v>158</v>
      </c>
      <c r="AU1937" s="145" t="s">
        <v>82</v>
      </c>
      <c r="AY1937" s="17" t="s">
        <v>155</v>
      </c>
      <c r="BE1937" s="146">
        <f>IF(N1937="základní",J1937,0)</f>
        <v>0</v>
      </c>
      <c r="BF1937" s="146">
        <f>IF(N1937="snížená",J1937,0)</f>
        <v>0</v>
      </c>
      <c r="BG1937" s="146">
        <f>IF(N1937="zákl. přenesená",J1937,0)</f>
        <v>0</v>
      </c>
      <c r="BH1937" s="146">
        <f>IF(N1937="sníž. přenesená",J1937,0)</f>
        <v>0</v>
      </c>
      <c r="BI1937" s="146">
        <f>IF(N1937="nulová",J1937,0)</f>
        <v>0</v>
      </c>
      <c r="BJ1937" s="17" t="s">
        <v>80</v>
      </c>
      <c r="BK1937" s="146">
        <f>ROUND(I1937*H1937,2)</f>
        <v>0</v>
      </c>
      <c r="BL1937" s="17" t="s">
        <v>242</v>
      </c>
      <c r="BM1937" s="145" t="s">
        <v>1925</v>
      </c>
    </row>
    <row r="1938" spans="2:65" s="11" customFormat="1" ht="22.8" customHeight="1">
      <c r="B1938" s="121"/>
      <c r="D1938" s="122" t="s">
        <v>72</v>
      </c>
      <c r="E1938" s="131" t="s">
        <v>1926</v>
      </c>
      <c r="F1938" s="131" t="s">
        <v>1927</v>
      </c>
      <c r="I1938" s="124"/>
      <c r="J1938" s="132">
        <f>BK1938</f>
        <v>0</v>
      </c>
      <c r="L1938" s="121"/>
      <c r="M1938" s="126"/>
      <c r="P1938" s="127">
        <f>SUM(P1939:P2037)</f>
        <v>0</v>
      </c>
      <c r="R1938" s="127">
        <f>SUM(R1939:R2037)</f>
        <v>0</v>
      </c>
      <c r="T1938" s="128">
        <f>SUM(T1939:T2037)</f>
        <v>0</v>
      </c>
      <c r="AR1938" s="122" t="s">
        <v>82</v>
      </c>
      <c r="AT1938" s="129" t="s">
        <v>72</v>
      </c>
      <c r="AU1938" s="129" t="s">
        <v>80</v>
      </c>
      <c r="AY1938" s="122" t="s">
        <v>155</v>
      </c>
      <c r="BK1938" s="130">
        <f>SUM(BK1939:BK2037)</f>
        <v>0</v>
      </c>
    </row>
    <row r="1939" spans="2:65" s="1" customFormat="1" ht="55.5" customHeight="1">
      <c r="B1939" s="32"/>
      <c r="C1939" s="133" t="s">
        <v>1928</v>
      </c>
      <c r="D1939" s="133" t="s">
        <v>158</v>
      </c>
      <c r="E1939" s="134" t="s">
        <v>1929</v>
      </c>
      <c r="F1939" s="135" t="s">
        <v>1930</v>
      </c>
      <c r="G1939" s="136" t="s">
        <v>213</v>
      </c>
      <c r="H1939" s="137">
        <v>39.167999999999999</v>
      </c>
      <c r="I1939" s="138"/>
      <c r="J1939" s="139">
        <f>ROUND(I1939*H1939,2)</f>
        <v>0</v>
      </c>
      <c r="K1939" s="140"/>
      <c r="L1939" s="32"/>
      <c r="M1939" s="141" t="s">
        <v>1</v>
      </c>
      <c r="N1939" s="142" t="s">
        <v>38</v>
      </c>
      <c r="P1939" s="143">
        <f>O1939*H1939</f>
        <v>0</v>
      </c>
      <c r="Q1939" s="143">
        <v>0</v>
      </c>
      <c r="R1939" s="143">
        <f>Q1939*H1939</f>
        <v>0</v>
      </c>
      <c r="S1939" s="143">
        <v>0</v>
      </c>
      <c r="T1939" s="144">
        <f>S1939*H1939</f>
        <v>0</v>
      </c>
      <c r="AR1939" s="145" t="s">
        <v>242</v>
      </c>
      <c r="AT1939" s="145" t="s">
        <v>158</v>
      </c>
      <c r="AU1939" s="145" t="s">
        <v>82</v>
      </c>
      <c r="AY1939" s="17" t="s">
        <v>155</v>
      </c>
      <c r="BE1939" s="146">
        <f>IF(N1939="základní",J1939,0)</f>
        <v>0</v>
      </c>
      <c r="BF1939" s="146">
        <f>IF(N1939="snížená",J1939,0)</f>
        <v>0</v>
      </c>
      <c r="BG1939" s="146">
        <f>IF(N1939="zákl. přenesená",J1939,0)</f>
        <v>0</v>
      </c>
      <c r="BH1939" s="146">
        <f>IF(N1939="sníž. přenesená",J1939,0)</f>
        <v>0</v>
      </c>
      <c r="BI1939" s="146">
        <f>IF(N1939="nulová",J1939,0)</f>
        <v>0</v>
      </c>
      <c r="BJ1939" s="17" t="s">
        <v>80</v>
      </c>
      <c r="BK1939" s="146">
        <f>ROUND(I1939*H1939,2)</f>
        <v>0</v>
      </c>
      <c r="BL1939" s="17" t="s">
        <v>242</v>
      </c>
      <c r="BM1939" s="145" t="s">
        <v>1931</v>
      </c>
    </row>
    <row r="1940" spans="2:65" s="12" customFormat="1" ht="10.199999999999999">
      <c r="B1940" s="147"/>
      <c r="D1940" s="148" t="s">
        <v>162</v>
      </c>
      <c r="E1940" s="149" t="s">
        <v>1</v>
      </c>
      <c r="F1940" s="150" t="s">
        <v>1932</v>
      </c>
      <c r="H1940" s="149" t="s">
        <v>1</v>
      </c>
      <c r="I1940" s="151"/>
      <c r="L1940" s="147"/>
      <c r="M1940" s="152"/>
      <c r="T1940" s="153"/>
      <c r="AT1940" s="149" t="s">
        <v>162</v>
      </c>
      <c r="AU1940" s="149" t="s">
        <v>82</v>
      </c>
      <c r="AV1940" s="12" t="s">
        <v>80</v>
      </c>
      <c r="AW1940" s="12" t="s">
        <v>30</v>
      </c>
      <c r="AX1940" s="12" t="s">
        <v>73</v>
      </c>
      <c r="AY1940" s="149" t="s">
        <v>155</v>
      </c>
    </row>
    <row r="1941" spans="2:65" s="13" customFormat="1" ht="10.199999999999999">
      <c r="B1941" s="154"/>
      <c r="D1941" s="148" t="s">
        <v>162</v>
      </c>
      <c r="E1941" s="155" t="s">
        <v>1</v>
      </c>
      <c r="F1941" s="156" t="s">
        <v>1933</v>
      </c>
      <c r="H1941" s="157">
        <v>7.42</v>
      </c>
      <c r="I1941" s="158"/>
      <c r="L1941" s="154"/>
      <c r="M1941" s="159"/>
      <c r="T1941" s="160"/>
      <c r="AT1941" s="155" t="s">
        <v>162</v>
      </c>
      <c r="AU1941" s="155" t="s">
        <v>82</v>
      </c>
      <c r="AV1941" s="13" t="s">
        <v>82</v>
      </c>
      <c r="AW1941" s="13" t="s">
        <v>30</v>
      </c>
      <c r="AX1941" s="13" t="s">
        <v>73</v>
      </c>
      <c r="AY1941" s="155" t="s">
        <v>155</v>
      </c>
    </row>
    <row r="1942" spans="2:65" s="12" customFormat="1" ht="10.199999999999999">
      <c r="B1942" s="147"/>
      <c r="D1942" s="148" t="s">
        <v>162</v>
      </c>
      <c r="E1942" s="149" t="s">
        <v>1</v>
      </c>
      <c r="F1942" s="150" t="s">
        <v>1934</v>
      </c>
      <c r="H1942" s="149" t="s">
        <v>1</v>
      </c>
      <c r="I1942" s="151"/>
      <c r="L1942" s="147"/>
      <c r="M1942" s="152"/>
      <c r="T1942" s="153"/>
      <c r="AT1942" s="149" t="s">
        <v>162</v>
      </c>
      <c r="AU1942" s="149" t="s">
        <v>82</v>
      </c>
      <c r="AV1942" s="12" t="s">
        <v>80</v>
      </c>
      <c r="AW1942" s="12" t="s">
        <v>30</v>
      </c>
      <c r="AX1942" s="12" t="s">
        <v>73</v>
      </c>
      <c r="AY1942" s="149" t="s">
        <v>155</v>
      </c>
    </row>
    <row r="1943" spans="2:65" s="13" customFormat="1" ht="10.199999999999999">
      <c r="B1943" s="154"/>
      <c r="D1943" s="148" t="s">
        <v>162</v>
      </c>
      <c r="E1943" s="155" t="s">
        <v>1</v>
      </c>
      <c r="F1943" s="156" t="s">
        <v>1935</v>
      </c>
      <c r="H1943" s="157">
        <v>14.481999999999999</v>
      </c>
      <c r="I1943" s="158"/>
      <c r="L1943" s="154"/>
      <c r="M1943" s="159"/>
      <c r="T1943" s="160"/>
      <c r="AT1943" s="155" t="s">
        <v>162</v>
      </c>
      <c r="AU1943" s="155" t="s">
        <v>82</v>
      </c>
      <c r="AV1943" s="13" t="s">
        <v>82</v>
      </c>
      <c r="AW1943" s="13" t="s">
        <v>30</v>
      </c>
      <c r="AX1943" s="13" t="s">
        <v>73</v>
      </c>
      <c r="AY1943" s="155" t="s">
        <v>155</v>
      </c>
    </row>
    <row r="1944" spans="2:65" s="12" customFormat="1" ht="10.199999999999999">
      <c r="B1944" s="147"/>
      <c r="D1944" s="148" t="s">
        <v>162</v>
      </c>
      <c r="E1944" s="149" t="s">
        <v>1</v>
      </c>
      <c r="F1944" s="150" t="s">
        <v>1936</v>
      </c>
      <c r="H1944" s="149" t="s">
        <v>1</v>
      </c>
      <c r="I1944" s="151"/>
      <c r="L1944" s="147"/>
      <c r="M1944" s="152"/>
      <c r="T1944" s="153"/>
      <c r="AT1944" s="149" t="s">
        <v>162</v>
      </c>
      <c r="AU1944" s="149" t="s">
        <v>82</v>
      </c>
      <c r="AV1944" s="12" t="s">
        <v>80</v>
      </c>
      <c r="AW1944" s="12" t="s">
        <v>30</v>
      </c>
      <c r="AX1944" s="12" t="s">
        <v>73</v>
      </c>
      <c r="AY1944" s="149" t="s">
        <v>155</v>
      </c>
    </row>
    <row r="1945" spans="2:65" s="13" customFormat="1" ht="10.199999999999999">
      <c r="B1945" s="154"/>
      <c r="D1945" s="148" t="s">
        <v>162</v>
      </c>
      <c r="E1945" s="155" t="s">
        <v>1</v>
      </c>
      <c r="F1945" s="156" t="s">
        <v>1937</v>
      </c>
      <c r="H1945" s="157">
        <v>17.265999999999998</v>
      </c>
      <c r="I1945" s="158"/>
      <c r="L1945" s="154"/>
      <c r="M1945" s="159"/>
      <c r="T1945" s="160"/>
      <c r="AT1945" s="155" t="s">
        <v>162</v>
      </c>
      <c r="AU1945" s="155" t="s">
        <v>82</v>
      </c>
      <c r="AV1945" s="13" t="s">
        <v>82</v>
      </c>
      <c r="AW1945" s="13" t="s">
        <v>30</v>
      </c>
      <c r="AX1945" s="13" t="s">
        <v>73</v>
      </c>
      <c r="AY1945" s="155" t="s">
        <v>155</v>
      </c>
    </row>
    <row r="1946" spans="2:65" s="14" customFormat="1" ht="10.199999999999999">
      <c r="B1946" s="161"/>
      <c r="D1946" s="148" t="s">
        <v>162</v>
      </c>
      <c r="E1946" s="162" t="s">
        <v>1</v>
      </c>
      <c r="F1946" s="163" t="s">
        <v>165</v>
      </c>
      <c r="H1946" s="164">
        <v>39.167999999999999</v>
      </c>
      <c r="I1946" s="165"/>
      <c r="L1946" s="161"/>
      <c r="M1946" s="166"/>
      <c r="T1946" s="167"/>
      <c r="AT1946" s="162" t="s">
        <v>162</v>
      </c>
      <c r="AU1946" s="162" t="s">
        <v>82</v>
      </c>
      <c r="AV1946" s="14" t="s">
        <v>90</v>
      </c>
      <c r="AW1946" s="14" t="s">
        <v>30</v>
      </c>
      <c r="AX1946" s="14" t="s">
        <v>80</v>
      </c>
      <c r="AY1946" s="162" t="s">
        <v>155</v>
      </c>
    </row>
    <row r="1947" spans="2:65" s="1" customFormat="1" ht="62.7" customHeight="1">
      <c r="B1947" s="32"/>
      <c r="C1947" s="133" t="s">
        <v>1306</v>
      </c>
      <c r="D1947" s="133" t="s">
        <v>158</v>
      </c>
      <c r="E1947" s="134" t="s">
        <v>1938</v>
      </c>
      <c r="F1947" s="135" t="s">
        <v>1939</v>
      </c>
      <c r="G1947" s="136" t="s">
        <v>213</v>
      </c>
      <c r="H1947" s="137">
        <v>12.03</v>
      </c>
      <c r="I1947" s="138"/>
      <c r="J1947" s="139">
        <f>ROUND(I1947*H1947,2)</f>
        <v>0</v>
      </c>
      <c r="K1947" s="140"/>
      <c r="L1947" s="32"/>
      <c r="M1947" s="141" t="s">
        <v>1</v>
      </c>
      <c r="N1947" s="142" t="s">
        <v>38</v>
      </c>
      <c r="P1947" s="143">
        <f>O1947*H1947</f>
        <v>0</v>
      </c>
      <c r="Q1947" s="143">
        <v>0</v>
      </c>
      <c r="R1947" s="143">
        <f>Q1947*H1947</f>
        <v>0</v>
      </c>
      <c r="S1947" s="143">
        <v>0</v>
      </c>
      <c r="T1947" s="144">
        <f>S1947*H1947</f>
        <v>0</v>
      </c>
      <c r="AR1947" s="145" t="s">
        <v>242</v>
      </c>
      <c r="AT1947" s="145" t="s">
        <v>158</v>
      </c>
      <c r="AU1947" s="145" t="s">
        <v>82</v>
      </c>
      <c r="AY1947" s="17" t="s">
        <v>155</v>
      </c>
      <c r="BE1947" s="146">
        <f>IF(N1947="základní",J1947,0)</f>
        <v>0</v>
      </c>
      <c r="BF1947" s="146">
        <f>IF(N1947="snížená",J1947,0)</f>
        <v>0</v>
      </c>
      <c r="BG1947" s="146">
        <f>IF(N1947="zákl. přenesená",J1947,0)</f>
        <v>0</v>
      </c>
      <c r="BH1947" s="146">
        <f>IF(N1947="sníž. přenesená",J1947,0)</f>
        <v>0</v>
      </c>
      <c r="BI1947" s="146">
        <f>IF(N1947="nulová",J1947,0)</f>
        <v>0</v>
      </c>
      <c r="BJ1947" s="17" t="s">
        <v>80</v>
      </c>
      <c r="BK1947" s="146">
        <f>ROUND(I1947*H1947,2)</f>
        <v>0</v>
      </c>
      <c r="BL1947" s="17" t="s">
        <v>242</v>
      </c>
      <c r="BM1947" s="145" t="s">
        <v>1940</v>
      </c>
    </row>
    <row r="1948" spans="2:65" s="12" customFormat="1" ht="10.199999999999999">
      <c r="B1948" s="147"/>
      <c r="D1948" s="148" t="s">
        <v>162</v>
      </c>
      <c r="E1948" s="149" t="s">
        <v>1</v>
      </c>
      <c r="F1948" s="150" t="s">
        <v>1941</v>
      </c>
      <c r="H1948" s="149" t="s">
        <v>1</v>
      </c>
      <c r="I1948" s="151"/>
      <c r="L1948" s="147"/>
      <c r="M1948" s="152"/>
      <c r="T1948" s="153"/>
      <c r="AT1948" s="149" t="s">
        <v>162</v>
      </c>
      <c r="AU1948" s="149" t="s">
        <v>82</v>
      </c>
      <c r="AV1948" s="12" t="s">
        <v>80</v>
      </c>
      <c r="AW1948" s="12" t="s">
        <v>30</v>
      </c>
      <c r="AX1948" s="12" t="s">
        <v>73</v>
      </c>
      <c r="AY1948" s="149" t="s">
        <v>155</v>
      </c>
    </row>
    <row r="1949" spans="2:65" s="13" customFormat="1" ht="10.199999999999999">
      <c r="B1949" s="154"/>
      <c r="D1949" s="148" t="s">
        <v>162</v>
      </c>
      <c r="E1949" s="155" t="s">
        <v>1</v>
      </c>
      <c r="F1949" s="156" t="s">
        <v>1942</v>
      </c>
      <c r="H1949" s="157">
        <v>12.03</v>
      </c>
      <c r="I1949" s="158"/>
      <c r="L1949" s="154"/>
      <c r="M1949" s="159"/>
      <c r="T1949" s="160"/>
      <c r="AT1949" s="155" t="s">
        <v>162</v>
      </c>
      <c r="AU1949" s="155" t="s">
        <v>82</v>
      </c>
      <c r="AV1949" s="13" t="s">
        <v>82</v>
      </c>
      <c r="AW1949" s="13" t="s">
        <v>30</v>
      </c>
      <c r="AX1949" s="13" t="s">
        <v>73</v>
      </c>
      <c r="AY1949" s="155" t="s">
        <v>155</v>
      </c>
    </row>
    <row r="1950" spans="2:65" s="14" customFormat="1" ht="10.199999999999999">
      <c r="B1950" s="161"/>
      <c r="D1950" s="148" t="s">
        <v>162</v>
      </c>
      <c r="E1950" s="162" t="s">
        <v>1</v>
      </c>
      <c r="F1950" s="163" t="s">
        <v>165</v>
      </c>
      <c r="H1950" s="164">
        <v>12.03</v>
      </c>
      <c r="I1950" s="165"/>
      <c r="L1950" s="161"/>
      <c r="M1950" s="166"/>
      <c r="T1950" s="167"/>
      <c r="AT1950" s="162" t="s">
        <v>162</v>
      </c>
      <c r="AU1950" s="162" t="s">
        <v>82</v>
      </c>
      <c r="AV1950" s="14" t="s">
        <v>90</v>
      </c>
      <c r="AW1950" s="14" t="s">
        <v>30</v>
      </c>
      <c r="AX1950" s="14" t="s">
        <v>80</v>
      </c>
      <c r="AY1950" s="162" t="s">
        <v>155</v>
      </c>
    </row>
    <row r="1951" spans="2:65" s="1" customFormat="1" ht="44.25" customHeight="1">
      <c r="B1951" s="32"/>
      <c r="C1951" s="133" t="s">
        <v>1943</v>
      </c>
      <c r="D1951" s="133" t="s">
        <v>158</v>
      </c>
      <c r="E1951" s="134" t="s">
        <v>1944</v>
      </c>
      <c r="F1951" s="135" t="s">
        <v>1945</v>
      </c>
      <c r="G1951" s="136" t="s">
        <v>213</v>
      </c>
      <c r="H1951" s="137">
        <v>51.198</v>
      </c>
      <c r="I1951" s="138"/>
      <c r="J1951" s="139">
        <f>ROUND(I1951*H1951,2)</f>
        <v>0</v>
      </c>
      <c r="K1951" s="140"/>
      <c r="L1951" s="32"/>
      <c r="M1951" s="141" t="s">
        <v>1</v>
      </c>
      <c r="N1951" s="142" t="s">
        <v>38</v>
      </c>
      <c r="P1951" s="143">
        <f>O1951*H1951</f>
        <v>0</v>
      </c>
      <c r="Q1951" s="143">
        <v>0</v>
      </c>
      <c r="R1951" s="143">
        <f>Q1951*H1951</f>
        <v>0</v>
      </c>
      <c r="S1951" s="143">
        <v>0</v>
      </c>
      <c r="T1951" s="144">
        <f>S1951*H1951</f>
        <v>0</v>
      </c>
      <c r="AR1951" s="145" t="s">
        <v>242</v>
      </c>
      <c r="AT1951" s="145" t="s">
        <v>158</v>
      </c>
      <c r="AU1951" s="145" t="s">
        <v>82</v>
      </c>
      <c r="AY1951" s="17" t="s">
        <v>155</v>
      </c>
      <c r="BE1951" s="146">
        <f>IF(N1951="základní",J1951,0)</f>
        <v>0</v>
      </c>
      <c r="BF1951" s="146">
        <f>IF(N1951="snížená",J1951,0)</f>
        <v>0</v>
      </c>
      <c r="BG1951" s="146">
        <f>IF(N1951="zákl. přenesená",J1951,0)</f>
        <v>0</v>
      </c>
      <c r="BH1951" s="146">
        <f>IF(N1951="sníž. přenesená",J1951,0)</f>
        <v>0</v>
      </c>
      <c r="BI1951" s="146">
        <f>IF(N1951="nulová",J1951,0)</f>
        <v>0</v>
      </c>
      <c r="BJ1951" s="17" t="s">
        <v>80</v>
      </c>
      <c r="BK1951" s="146">
        <f>ROUND(I1951*H1951,2)</f>
        <v>0</v>
      </c>
      <c r="BL1951" s="17" t="s">
        <v>242</v>
      </c>
      <c r="BM1951" s="145" t="s">
        <v>1946</v>
      </c>
    </row>
    <row r="1952" spans="2:65" s="13" customFormat="1" ht="10.199999999999999">
      <c r="B1952" s="154"/>
      <c r="D1952" s="148" t="s">
        <v>162</v>
      </c>
      <c r="E1952" s="155" t="s">
        <v>1</v>
      </c>
      <c r="F1952" s="156" t="s">
        <v>1947</v>
      </c>
      <c r="H1952" s="157">
        <v>39.167999999999999</v>
      </c>
      <c r="I1952" s="158"/>
      <c r="L1952" s="154"/>
      <c r="M1952" s="159"/>
      <c r="T1952" s="160"/>
      <c r="AT1952" s="155" t="s">
        <v>162</v>
      </c>
      <c r="AU1952" s="155" t="s">
        <v>82</v>
      </c>
      <c r="AV1952" s="13" t="s">
        <v>82</v>
      </c>
      <c r="AW1952" s="13" t="s">
        <v>30</v>
      </c>
      <c r="AX1952" s="13" t="s">
        <v>73</v>
      </c>
      <c r="AY1952" s="155" t="s">
        <v>155</v>
      </c>
    </row>
    <row r="1953" spans="2:65" s="13" customFormat="1" ht="10.199999999999999">
      <c r="B1953" s="154"/>
      <c r="D1953" s="148" t="s">
        <v>162</v>
      </c>
      <c r="E1953" s="155" t="s">
        <v>1</v>
      </c>
      <c r="F1953" s="156" t="s">
        <v>1948</v>
      </c>
      <c r="H1953" s="157">
        <v>12.03</v>
      </c>
      <c r="I1953" s="158"/>
      <c r="L1953" s="154"/>
      <c r="M1953" s="159"/>
      <c r="T1953" s="160"/>
      <c r="AT1953" s="155" t="s">
        <v>162</v>
      </c>
      <c r="AU1953" s="155" t="s">
        <v>82</v>
      </c>
      <c r="AV1953" s="13" t="s">
        <v>82</v>
      </c>
      <c r="AW1953" s="13" t="s">
        <v>30</v>
      </c>
      <c r="AX1953" s="13" t="s">
        <v>73</v>
      </c>
      <c r="AY1953" s="155" t="s">
        <v>155</v>
      </c>
    </row>
    <row r="1954" spans="2:65" s="14" customFormat="1" ht="10.199999999999999">
      <c r="B1954" s="161"/>
      <c r="D1954" s="148" t="s">
        <v>162</v>
      </c>
      <c r="E1954" s="162" t="s">
        <v>1</v>
      </c>
      <c r="F1954" s="163" t="s">
        <v>165</v>
      </c>
      <c r="H1954" s="164">
        <v>51.198</v>
      </c>
      <c r="I1954" s="165"/>
      <c r="L1954" s="161"/>
      <c r="M1954" s="166"/>
      <c r="T1954" s="167"/>
      <c r="AT1954" s="162" t="s">
        <v>162</v>
      </c>
      <c r="AU1954" s="162" t="s">
        <v>82</v>
      </c>
      <c r="AV1954" s="14" t="s">
        <v>90</v>
      </c>
      <c r="AW1954" s="14" t="s">
        <v>30</v>
      </c>
      <c r="AX1954" s="14" t="s">
        <v>80</v>
      </c>
      <c r="AY1954" s="162" t="s">
        <v>155</v>
      </c>
    </row>
    <row r="1955" spans="2:65" s="1" customFormat="1" ht="55.5" customHeight="1">
      <c r="B1955" s="32"/>
      <c r="C1955" s="133" t="s">
        <v>1949</v>
      </c>
      <c r="D1955" s="133" t="s">
        <v>158</v>
      </c>
      <c r="E1955" s="134" t="s">
        <v>1950</v>
      </c>
      <c r="F1955" s="135" t="s">
        <v>1951</v>
      </c>
      <c r="G1955" s="136" t="s">
        <v>457</v>
      </c>
      <c r="H1955" s="137">
        <v>4.93</v>
      </c>
      <c r="I1955" s="138"/>
      <c r="J1955" s="139">
        <f>ROUND(I1955*H1955,2)</f>
        <v>0</v>
      </c>
      <c r="K1955" s="140"/>
      <c r="L1955" s="32"/>
      <c r="M1955" s="141" t="s">
        <v>1</v>
      </c>
      <c r="N1955" s="142" t="s">
        <v>38</v>
      </c>
      <c r="P1955" s="143">
        <f>O1955*H1955</f>
        <v>0</v>
      </c>
      <c r="Q1955" s="143">
        <v>0</v>
      </c>
      <c r="R1955" s="143">
        <f>Q1955*H1955</f>
        <v>0</v>
      </c>
      <c r="S1955" s="143">
        <v>0</v>
      </c>
      <c r="T1955" s="144">
        <f>S1955*H1955</f>
        <v>0</v>
      </c>
      <c r="AR1955" s="145" t="s">
        <v>242</v>
      </c>
      <c r="AT1955" s="145" t="s">
        <v>158</v>
      </c>
      <c r="AU1955" s="145" t="s">
        <v>82</v>
      </c>
      <c r="AY1955" s="17" t="s">
        <v>155</v>
      </c>
      <c r="BE1955" s="146">
        <f>IF(N1955="základní",J1955,0)</f>
        <v>0</v>
      </c>
      <c r="BF1955" s="146">
        <f>IF(N1955="snížená",J1955,0)</f>
        <v>0</v>
      </c>
      <c r="BG1955" s="146">
        <f>IF(N1955="zákl. přenesená",J1955,0)</f>
        <v>0</v>
      </c>
      <c r="BH1955" s="146">
        <f>IF(N1955="sníž. přenesená",J1955,0)</f>
        <v>0</v>
      </c>
      <c r="BI1955" s="146">
        <f>IF(N1955="nulová",J1955,0)</f>
        <v>0</v>
      </c>
      <c r="BJ1955" s="17" t="s">
        <v>80</v>
      </c>
      <c r="BK1955" s="146">
        <f>ROUND(I1955*H1955,2)</f>
        <v>0</v>
      </c>
      <c r="BL1955" s="17" t="s">
        <v>242</v>
      </c>
      <c r="BM1955" s="145" t="s">
        <v>1952</v>
      </c>
    </row>
    <row r="1956" spans="2:65" s="12" customFormat="1" ht="10.199999999999999">
      <c r="B1956" s="147"/>
      <c r="D1956" s="148" t="s">
        <v>162</v>
      </c>
      <c r="E1956" s="149" t="s">
        <v>1</v>
      </c>
      <c r="F1956" s="150" t="s">
        <v>1941</v>
      </c>
      <c r="H1956" s="149" t="s">
        <v>1</v>
      </c>
      <c r="I1956" s="151"/>
      <c r="L1956" s="147"/>
      <c r="M1956" s="152"/>
      <c r="T1956" s="153"/>
      <c r="AT1956" s="149" t="s">
        <v>162</v>
      </c>
      <c r="AU1956" s="149" t="s">
        <v>82</v>
      </c>
      <c r="AV1956" s="12" t="s">
        <v>80</v>
      </c>
      <c r="AW1956" s="12" t="s">
        <v>30</v>
      </c>
      <c r="AX1956" s="12" t="s">
        <v>73</v>
      </c>
      <c r="AY1956" s="149" t="s">
        <v>155</v>
      </c>
    </row>
    <row r="1957" spans="2:65" s="13" customFormat="1" ht="10.199999999999999">
      <c r="B1957" s="154"/>
      <c r="D1957" s="148" t="s">
        <v>162</v>
      </c>
      <c r="E1957" s="155" t="s">
        <v>1</v>
      </c>
      <c r="F1957" s="156" t="s">
        <v>1953</v>
      </c>
      <c r="H1957" s="157">
        <v>4.93</v>
      </c>
      <c r="I1957" s="158"/>
      <c r="L1957" s="154"/>
      <c r="M1957" s="159"/>
      <c r="T1957" s="160"/>
      <c r="AT1957" s="155" t="s">
        <v>162</v>
      </c>
      <c r="AU1957" s="155" t="s">
        <v>82</v>
      </c>
      <c r="AV1957" s="13" t="s">
        <v>82</v>
      </c>
      <c r="AW1957" s="13" t="s">
        <v>30</v>
      </c>
      <c r="AX1957" s="13" t="s">
        <v>73</v>
      </c>
      <c r="AY1957" s="155" t="s">
        <v>155</v>
      </c>
    </row>
    <row r="1958" spans="2:65" s="14" customFormat="1" ht="10.199999999999999">
      <c r="B1958" s="161"/>
      <c r="D1958" s="148" t="s">
        <v>162</v>
      </c>
      <c r="E1958" s="162" t="s">
        <v>1</v>
      </c>
      <c r="F1958" s="163" t="s">
        <v>165</v>
      </c>
      <c r="H1958" s="164">
        <v>4.93</v>
      </c>
      <c r="I1958" s="165"/>
      <c r="L1958" s="161"/>
      <c r="M1958" s="166"/>
      <c r="T1958" s="167"/>
      <c r="AT1958" s="162" t="s">
        <v>162</v>
      </c>
      <c r="AU1958" s="162" t="s">
        <v>82</v>
      </c>
      <c r="AV1958" s="14" t="s">
        <v>90</v>
      </c>
      <c r="AW1958" s="14" t="s">
        <v>30</v>
      </c>
      <c r="AX1958" s="14" t="s">
        <v>80</v>
      </c>
      <c r="AY1958" s="162" t="s">
        <v>155</v>
      </c>
    </row>
    <row r="1959" spans="2:65" s="1" customFormat="1" ht="24.15" customHeight="1">
      <c r="B1959" s="32"/>
      <c r="C1959" s="133" t="s">
        <v>1954</v>
      </c>
      <c r="D1959" s="133" t="s">
        <v>158</v>
      </c>
      <c r="E1959" s="134" t="s">
        <v>1955</v>
      </c>
      <c r="F1959" s="135" t="s">
        <v>1956</v>
      </c>
      <c r="G1959" s="136" t="s">
        <v>213</v>
      </c>
      <c r="H1959" s="137">
        <v>51.198</v>
      </c>
      <c r="I1959" s="138"/>
      <c r="J1959" s="139">
        <f>ROUND(I1959*H1959,2)</f>
        <v>0</v>
      </c>
      <c r="K1959" s="140"/>
      <c r="L1959" s="32"/>
      <c r="M1959" s="141" t="s">
        <v>1</v>
      </c>
      <c r="N1959" s="142" t="s">
        <v>38</v>
      </c>
      <c r="P1959" s="143">
        <f>O1959*H1959</f>
        <v>0</v>
      </c>
      <c r="Q1959" s="143">
        <v>0</v>
      </c>
      <c r="R1959" s="143">
        <f>Q1959*H1959</f>
        <v>0</v>
      </c>
      <c r="S1959" s="143">
        <v>0</v>
      </c>
      <c r="T1959" s="144">
        <f>S1959*H1959</f>
        <v>0</v>
      </c>
      <c r="AR1959" s="145" t="s">
        <v>242</v>
      </c>
      <c r="AT1959" s="145" t="s">
        <v>158</v>
      </c>
      <c r="AU1959" s="145" t="s">
        <v>82</v>
      </c>
      <c r="AY1959" s="17" t="s">
        <v>155</v>
      </c>
      <c r="BE1959" s="146">
        <f>IF(N1959="základní",J1959,0)</f>
        <v>0</v>
      </c>
      <c r="BF1959" s="146">
        <f>IF(N1959="snížená",J1959,0)</f>
        <v>0</v>
      </c>
      <c r="BG1959" s="146">
        <f>IF(N1959="zákl. přenesená",J1959,0)</f>
        <v>0</v>
      </c>
      <c r="BH1959" s="146">
        <f>IF(N1959="sníž. přenesená",J1959,0)</f>
        <v>0</v>
      </c>
      <c r="BI1959" s="146">
        <f>IF(N1959="nulová",J1959,0)</f>
        <v>0</v>
      </c>
      <c r="BJ1959" s="17" t="s">
        <v>80</v>
      </c>
      <c r="BK1959" s="146">
        <f>ROUND(I1959*H1959,2)</f>
        <v>0</v>
      </c>
      <c r="BL1959" s="17" t="s">
        <v>242</v>
      </c>
      <c r="BM1959" s="145" t="s">
        <v>1957</v>
      </c>
    </row>
    <row r="1960" spans="2:65" s="1" customFormat="1" ht="62.7" customHeight="1">
      <c r="B1960" s="32"/>
      <c r="C1960" s="133" t="s">
        <v>1958</v>
      </c>
      <c r="D1960" s="133" t="s">
        <v>158</v>
      </c>
      <c r="E1960" s="134" t="s">
        <v>1959</v>
      </c>
      <c r="F1960" s="135" t="s">
        <v>1960</v>
      </c>
      <c r="G1960" s="136" t="s">
        <v>213</v>
      </c>
      <c r="H1960" s="137">
        <v>10.757999999999999</v>
      </c>
      <c r="I1960" s="138"/>
      <c r="J1960" s="139">
        <f>ROUND(I1960*H1960,2)</f>
        <v>0</v>
      </c>
      <c r="K1960" s="140"/>
      <c r="L1960" s="32"/>
      <c r="M1960" s="141" t="s">
        <v>1</v>
      </c>
      <c r="N1960" s="142" t="s">
        <v>38</v>
      </c>
      <c r="P1960" s="143">
        <f>O1960*H1960</f>
        <v>0</v>
      </c>
      <c r="Q1960" s="143">
        <v>0</v>
      </c>
      <c r="R1960" s="143">
        <f>Q1960*H1960</f>
        <v>0</v>
      </c>
      <c r="S1960" s="143">
        <v>0</v>
      </c>
      <c r="T1960" s="144">
        <f>S1960*H1960</f>
        <v>0</v>
      </c>
      <c r="AR1960" s="145" t="s">
        <v>242</v>
      </c>
      <c r="AT1960" s="145" t="s">
        <v>158</v>
      </c>
      <c r="AU1960" s="145" t="s">
        <v>82</v>
      </c>
      <c r="AY1960" s="17" t="s">
        <v>155</v>
      </c>
      <c r="BE1960" s="146">
        <f>IF(N1960="základní",J1960,0)</f>
        <v>0</v>
      </c>
      <c r="BF1960" s="146">
        <f>IF(N1960="snížená",J1960,0)</f>
        <v>0</v>
      </c>
      <c r="BG1960" s="146">
        <f>IF(N1960="zákl. přenesená",J1960,0)</f>
        <v>0</v>
      </c>
      <c r="BH1960" s="146">
        <f>IF(N1960="sníž. přenesená",J1960,0)</f>
        <v>0</v>
      </c>
      <c r="BI1960" s="146">
        <f>IF(N1960="nulová",J1960,0)</f>
        <v>0</v>
      </c>
      <c r="BJ1960" s="17" t="s">
        <v>80</v>
      </c>
      <c r="BK1960" s="146">
        <f>ROUND(I1960*H1960,2)</f>
        <v>0</v>
      </c>
      <c r="BL1960" s="17" t="s">
        <v>242</v>
      </c>
      <c r="BM1960" s="145" t="s">
        <v>1961</v>
      </c>
    </row>
    <row r="1961" spans="2:65" s="12" customFormat="1" ht="10.199999999999999">
      <c r="B1961" s="147"/>
      <c r="D1961" s="148" t="s">
        <v>162</v>
      </c>
      <c r="E1961" s="149" t="s">
        <v>1</v>
      </c>
      <c r="F1961" s="150" t="s">
        <v>1962</v>
      </c>
      <c r="H1961" s="149" t="s">
        <v>1</v>
      </c>
      <c r="I1961" s="151"/>
      <c r="L1961" s="147"/>
      <c r="M1961" s="152"/>
      <c r="T1961" s="153"/>
      <c r="AT1961" s="149" t="s">
        <v>162</v>
      </c>
      <c r="AU1961" s="149" t="s">
        <v>82</v>
      </c>
      <c r="AV1961" s="12" t="s">
        <v>80</v>
      </c>
      <c r="AW1961" s="12" t="s">
        <v>30</v>
      </c>
      <c r="AX1961" s="12" t="s">
        <v>73</v>
      </c>
      <c r="AY1961" s="149" t="s">
        <v>155</v>
      </c>
    </row>
    <row r="1962" spans="2:65" s="13" customFormat="1" ht="10.199999999999999">
      <c r="B1962" s="154"/>
      <c r="D1962" s="148" t="s">
        <v>162</v>
      </c>
      <c r="E1962" s="155" t="s">
        <v>1</v>
      </c>
      <c r="F1962" s="156" t="s">
        <v>1963</v>
      </c>
      <c r="H1962" s="157">
        <v>2.56</v>
      </c>
      <c r="I1962" s="158"/>
      <c r="L1962" s="154"/>
      <c r="M1962" s="159"/>
      <c r="T1962" s="160"/>
      <c r="AT1962" s="155" t="s">
        <v>162</v>
      </c>
      <c r="AU1962" s="155" t="s">
        <v>82</v>
      </c>
      <c r="AV1962" s="13" t="s">
        <v>82</v>
      </c>
      <c r="AW1962" s="13" t="s">
        <v>30</v>
      </c>
      <c r="AX1962" s="13" t="s">
        <v>73</v>
      </c>
      <c r="AY1962" s="155" t="s">
        <v>155</v>
      </c>
    </row>
    <row r="1963" spans="2:65" s="12" customFormat="1" ht="10.199999999999999">
      <c r="B1963" s="147"/>
      <c r="D1963" s="148" t="s">
        <v>162</v>
      </c>
      <c r="E1963" s="149" t="s">
        <v>1</v>
      </c>
      <c r="F1963" s="150" t="s">
        <v>1964</v>
      </c>
      <c r="H1963" s="149" t="s">
        <v>1</v>
      </c>
      <c r="I1963" s="151"/>
      <c r="L1963" s="147"/>
      <c r="M1963" s="152"/>
      <c r="T1963" s="153"/>
      <c r="AT1963" s="149" t="s">
        <v>162</v>
      </c>
      <c r="AU1963" s="149" t="s">
        <v>82</v>
      </c>
      <c r="AV1963" s="12" t="s">
        <v>80</v>
      </c>
      <c r="AW1963" s="12" t="s">
        <v>30</v>
      </c>
      <c r="AX1963" s="12" t="s">
        <v>73</v>
      </c>
      <c r="AY1963" s="149" t="s">
        <v>155</v>
      </c>
    </row>
    <row r="1964" spans="2:65" s="13" customFormat="1" ht="10.199999999999999">
      <c r="B1964" s="154"/>
      <c r="D1964" s="148" t="s">
        <v>162</v>
      </c>
      <c r="E1964" s="155" t="s">
        <v>1</v>
      </c>
      <c r="F1964" s="156" t="s">
        <v>1965</v>
      </c>
      <c r="H1964" s="157">
        <v>2.92</v>
      </c>
      <c r="I1964" s="158"/>
      <c r="L1964" s="154"/>
      <c r="M1964" s="159"/>
      <c r="T1964" s="160"/>
      <c r="AT1964" s="155" t="s">
        <v>162</v>
      </c>
      <c r="AU1964" s="155" t="s">
        <v>82</v>
      </c>
      <c r="AV1964" s="13" t="s">
        <v>82</v>
      </c>
      <c r="AW1964" s="13" t="s">
        <v>30</v>
      </c>
      <c r="AX1964" s="13" t="s">
        <v>73</v>
      </c>
      <c r="AY1964" s="155" t="s">
        <v>155</v>
      </c>
    </row>
    <row r="1965" spans="2:65" s="12" customFormat="1" ht="10.199999999999999">
      <c r="B1965" s="147"/>
      <c r="D1965" s="148" t="s">
        <v>162</v>
      </c>
      <c r="E1965" s="149" t="s">
        <v>1</v>
      </c>
      <c r="F1965" s="150" t="s">
        <v>525</v>
      </c>
      <c r="H1965" s="149" t="s">
        <v>1</v>
      </c>
      <c r="I1965" s="151"/>
      <c r="L1965" s="147"/>
      <c r="M1965" s="152"/>
      <c r="T1965" s="153"/>
      <c r="AT1965" s="149" t="s">
        <v>162</v>
      </c>
      <c r="AU1965" s="149" t="s">
        <v>82</v>
      </c>
      <c r="AV1965" s="12" t="s">
        <v>80</v>
      </c>
      <c r="AW1965" s="12" t="s">
        <v>30</v>
      </c>
      <c r="AX1965" s="12" t="s">
        <v>73</v>
      </c>
      <c r="AY1965" s="149" t="s">
        <v>155</v>
      </c>
    </row>
    <row r="1966" spans="2:65" s="13" customFormat="1" ht="10.199999999999999">
      <c r="B1966" s="154"/>
      <c r="D1966" s="148" t="s">
        <v>162</v>
      </c>
      <c r="E1966" s="155" t="s">
        <v>1</v>
      </c>
      <c r="F1966" s="156" t="s">
        <v>1965</v>
      </c>
      <c r="H1966" s="157">
        <v>2.92</v>
      </c>
      <c r="I1966" s="158"/>
      <c r="L1966" s="154"/>
      <c r="M1966" s="159"/>
      <c r="T1966" s="160"/>
      <c r="AT1966" s="155" t="s">
        <v>162</v>
      </c>
      <c r="AU1966" s="155" t="s">
        <v>82</v>
      </c>
      <c r="AV1966" s="13" t="s">
        <v>82</v>
      </c>
      <c r="AW1966" s="13" t="s">
        <v>30</v>
      </c>
      <c r="AX1966" s="13" t="s">
        <v>73</v>
      </c>
      <c r="AY1966" s="155" t="s">
        <v>155</v>
      </c>
    </row>
    <row r="1967" spans="2:65" s="12" customFormat="1" ht="10.199999999999999">
      <c r="B1967" s="147"/>
      <c r="D1967" s="148" t="s">
        <v>162</v>
      </c>
      <c r="E1967" s="149" t="s">
        <v>1</v>
      </c>
      <c r="F1967" s="150" t="s">
        <v>485</v>
      </c>
      <c r="H1967" s="149" t="s">
        <v>1</v>
      </c>
      <c r="I1967" s="151"/>
      <c r="L1967" s="147"/>
      <c r="M1967" s="152"/>
      <c r="T1967" s="153"/>
      <c r="AT1967" s="149" t="s">
        <v>162</v>
      </c>
      <c r="AU1967" s="149" t="s">
        <v>82</v>
      </c>
      <c r="AV1967" s="12" t="s">
        <v>80</v>
      </c>
      <c r="AW1967" s="12" t="s">
        <v>30</v>
      </c>
      <c r="AX1967" s="12" t="s">
        <v>73</v>
      </c>
      <c r="AY1967" s="149" t="s">
        <v>155</v>
      </c>
    </row>
    <row r="1968" spans="2:65" s="12" customFormat="1" ht="10.199999999999999">
      <c r="B1968" s="147"/>
      <c r="D1968" s="148" t="s">
        <v>162</v>
      </c>
      <c r="E1968" s="149" t="s">
        <v>1</v>
      </c>
      <c r="F1968" s="150" t="s">
        <v>1966</v>
      </c>
      <c r="H1968" s="149" t="s">
        <v>1</v>
      </c>
      <c r="I1968" s="151"/>
      <c r="L1968" s="147"/>
      <c r="M1968" s="152"/>
      <c r="T1968" s="153"/>
      <c r="AT1968" s="149" t="s">
        <v>162</v>
      </c>
      <c r="AU1968" s="149" t="s">
        <v>82</v>
      </c>
      <c r="AV1968" s="12" t="s">
        <v>80</v>
      </c>
      <c r="AW1968" s="12" t="s">
        <v>30</v>
      </c>
      <c r="AX1968" s="12" t="s">
        <v>73</v>
      </c>
      <c r="AY1968" s="149" t="s">
        <v>155</v>
      </c>
    </row>
    <row r="1969" spans="2:65" s="12" customFormat="1" ht="10.199999999999999">
      <c r="B1969" s="147"/>
      <c r="D1969" s="148" t="s">
        <v>162</v>
      </c>
      <c r="E1969" s="149" t="s">
        <v>1</v>
      </c>
      <c r="F1969" s="150" t="s">
        <v>1967</v>
      </c>
      <c r="H1969" s="149" t="s">
        <v>1</v>
      </c>
      <c r="I1969" s="151"/>
      <c r="L1969" s="147"/>
      <c r="M1969" s="152"/>
      <c r="T1969" s="153"/>
      <c r="AT1969" s="149" t="s">
        <v>162</v>
      </c>
      <c r="AU1969" s="149" t="s">
        <v>82</v>
      </c>
      <c r="AV1969" s="12" t="s">
        <v>80</v>
      </c>
      <c r="AW1969" s="12" t="s">
        <v>30</v>
      </c>
      <c r="AX1969" s="12" t="s">
        <v>73</v>
      </c>
      <c r="AY1969" s="149" t="s">
        <v>155</v>
      </c>
    </row>
    <row r="1970" spans="2:65" s="13" customFormat="1" ht="10.199999999999999">
      <c r="B1970" s="154"/>
      <c r="D1970" s="148" t="s">
        <v>162</v>
      </c>
      <c r="E1970" s="155" t="s">
        <v>1</v>
      </c>
      <c r="F1970" s="156" t="s">
        <v>1968</v>
      </c>
      <c r="H1970" s="157">
        <v>2.3580000000000001</v>
      </c>
      <c r="I1970" s="158"/>
      <c r="L1970" s="154"/>
      <c r="M1970" s="159"/>
      <c r="T1970" s="160"/>
      <c r="AT1970" s="155" t="s">
        <v>162</v>
      </c>
      <c r="AU1970" s="155" t="s">
        <v>82</v>
      </c>
      <c r="AV1970" s="13" t="s">
        <v>82</v>
      </c>
      <c r="AW1970" s="13" t="s">
        <v>30</v>
      </c>
      <c r="AX1970" s="13" t="s">
        <v>73</v>
      </c>
      <c r="AY1970" s="155" t="s">
        <v>155</v>
      </c>
    </row>
    <row r="1971" spans="2:65" s="15" customFormat="1" ht="10.199999999999999">
      <c r="B1971" s="168"/>
      <c r="D1971" s="148" t="s">
        <v>162</v>
      </c>
      <c r="E1971" s="169" t="s">
        <v>1</v>
      </c>
      <c r="F1971" s="170" t="s">
        <v>170</v>
      </c>
      <c r="H1971" s="171">
        <v>10.758000000000001</v>
      </c>
      <c r="I1971" s="172"/>
      <c r="L1971" s="168"/>
      <c r="M1971" s="173"/>
      <c r="T1971" s="174"/>
      <c r="AT1971" s="169" t="s">
        <v>162</v>
      </c>
      <c r="AU1971" s="169" t="s">
        <v>82</v>
      </c>
      <c r="AV1971" s="15" t="s">
        <v>87</v>
      </c>
      <c r="AW1971" s="15" t="s">
        <v>30</v>
      </c>
      <c r="AX1971" s="15" t="s">
        <v>73</v>
      </c>
      <c r="AY1971" s="169" t="s">
        <v>155</v>
      </c>
    </row>
    <row r="1972" spans="2:65" s="14" customFormat="1" ht="10.199999999999999">
      <c r="B1972" s="161"/>
      <c r="D1972" s="148" t="s">
        <v>162</v>
      </c>
      <c r="E1972" s="162" t="s">
        <v>1</v>
      </c>
      <c r="F1972" s="163" t="s">
        <v>165</v>
      </c>
      <c r="H1972" s="164">
        <v>10.758000000000001</v>
      </c>
      <c r="I1972" s="165"/>
      <c r="L1972" s="161"/>
      <c r="M1972" s="166"/>
      <c r="T1972" s="167"/>
      <c r="AT1972" s="162" t="s">
        <v>162</v>
      </c>
      <c r="AU1972" s="162" t="s">
        <v>82</v>
      </c>
      <c r="AV1972" s="14" t="s">
        <v>90</v>
      </c>
      <c r="AW1972" s="14" t="s">
        <v>30</v>
      </c>
      <c r="AX1972" s="14" t="s">
        <v>80</v>
      </c>
      <c r="AY1972" s="162" t="s">
        <v>155</v>
      </c>
    </row>
    <row r="1973" spans="2:65" s="1" customFormat="1" ht="44.25" customHeight="1">
      <c r="B1973" s="32"/>
      <c r="C1973" s="133" t="s">
        <v>1969</v>
      </c>
      <c r="D1973" s="133" t="s">
        <v>158</v>
      </c>
      <c r="E1973" s="134" t="s">
        <v>1970</v>
      </c>
      <c r="F1973" s="135" t="s">
        <v>1971</v>
      </c>
      <c r="G1973" s="136" t="s">
        <v>213</v>
      </c>
      <c r="H1973" s="137">
        <v>10.757999999999999</v>
      </c>
      <c r="I1973" s="138"/>
      <c r="J1973" s="139">
        <f>ROUND(I1973*H1973,2)</f>
        <v>0</v>
      </c>
      <c r="K1973" s="140"/>
      <c r="L1973" s="32"/>
      <c r="M1973" s="141" t="s">
        <v>1</v>
      </c>
      <c r="N1973" s="142" t="s">
        <v>38</v>
      </c>
      <c r="P1973" s="143">
        <f>O1973*H1973</f>
        <v>0</v>
      </c>
      <c r="Q1973" s="143">
        <v>0</v>
      </c>
      <c r="R1973" s="143">
        <f>Q1973*H1973</f>
        <v>0</v>
      </c>
      <c r="S1973" s="143">
        <v>0</v>
      </c>
      <c r="T1973" s="144">
        <f>S1973*H1973</f>
        <v>0</v>
      </c>
      <c r="AR1973" s="145" t="s">
        <v>242</v>
      </c>
      <c r="AT1973" s="145" t="s">
        <v>158</v>
      </c>
      <c r="AU1973" s="145" t="s">
        <v>82</v>
      </c>
      <c r="AY1973" s="17" t="s">
        <v>155</v>
      </c>
      <c r="BE1973" s="146">
        <f>IF(N1973="základní",J1973,0)</f>
        <v>0</v>
      </c>
      <c r="BF1973" s="146">
        <f>IF(N1973="snížená",J1973,0)</f>
        <v>0</v>
      </c>
      <c r="BG1973" s="146">
        <f>IF(N1973="zákl. přenesená",J1973,0)</f>
        <v>0</v>
      </c>
      <c r="BH1973" s="146">
        <f>IF(N1973="sníž. přenesená",J1973,0)</f>
        <v>0</v>
      </c>
      <c r="BI1973" s="146">
        <f>IF(N1973="nulová",J1973,0)</f>
        <v>0</v>
      </c>
      <c r="BJ1973" s="17" t="s">
        <v>80</v>
      </c>
      <c r="BK1973" s="146">
        <f>ROUND(I1973*H1973,2)</f>
        <v>0</v>
      </c>
      <c r="BL1973" s="17" t="s">
        <v>242</v>
      </c>
      <c r="BM1973" s="145" t="s">
        <v>1972</v>
      </c>
    </row>
    <row r="1974" spans="2:65" s="1" customFormat="1" ht="37.799999999999997" customHeight="1">
      <c r="B1974" s="32"/>
      <c r="C1974" s="133" t="s">
        <v>1313</v>
      </c>
      <c r="D1974" s="133" t="s">
        <v>158</v>
      </c>
      <c r="E1974" s="134" t="s">
        <v>1973</v>
      </c>
      <c r="F1974" s="135" t="s">
        <v>1974</v>
      </c>
      <c r="G1974" s="136" t="s">
        <v>213</v>
      </c>
      <c r="H1974" s="137">
        <v>10.757999999999999</v>
      </c>
      <c r="I1974" s="138"/>
      <c r="J1974" s="139">
        <f>ROUND(I1974*H1974,2)</f>
        <v>0</v>
      </c>
      <c r="K1974" s="140"/>
      <c r="L1974" s="32"/>
      <c r="M1974" s="141" t="s">
        <v>1</v>
      </c>
      <c r="N1974" s="142" t="s">
        <v>38</v>
      </c>
      <c r="P1974" s="143">
        <f>O1974*H1974</f>
        <v>0</v>
      </c>
      <c r="Q1974" s="143">
        <v>0</v>
      </c>
      <c r="R1974" s="143">
        <f>Q1974*H1974</f>
        <v>0</v>
      </c>
      <c r="S1974" s="143">
        <v>0</v>
      </c>
      <c r="T1974" s="144">
        <f>S1974*H1974</f>
        <v>0</v>
      </c>
      <c r="AR1974" s="145" t="s">
        <v>242</v>
      </c>
      <c r="AT1974" s="145" t="s">
        <v>158</v>
      </c>
      <c r="AU1974" s="145" t="s">
        <v>82</v>
      </c>
      <c r="AY1974" s="17" t="s">
        <v>155</v>
      </c>
      <c r="BE1974" s="146">
        <f>IF(N1974="základní",J1974,0)</f>
        <v>0</v>
      </c>
      <c r="BF1974" s="146">
        <f>IF(N1974="snížená",J1974,0)</f>
        <v>0</v>
      </c>
      <c r="BG1974" s="146">
        <f>IF(N1974="zákl. přenesená",J1974,0)</f>
        <v>0</v>
      </c>
      <c r="BH1974" s="146">
        <f>IF(N1974="sníž. přenesená",J1974,0)</f>
        <v>0</v>
      </c>
      <c r="BI1974" s="146">
        <f>IF(N1974="nulová",J1974,0)</f>
        <v>0</v>
      </c>
      <c r="BJ1974" s="17" t="s">
        <v>80</v>
      </c>
      <c r="BK1974" s="146">
        <f>ROUND(I1974*H1974,2)</f>
        <v>0</v>
      </c>
      <c r="BL1974" s="17" t="s">
        <v>242</v>
      </c>
      <c r="BM1974" s="145" t="s">
        <v>1975</v>
      </c>
    </row>
    <row r="1975" spans="2:65" s="1" customFormat="1" ht="49.05" customHeight="1">
      <c r="B1975" s="32"/>
      <c r="C1975" s="133" t="s">
        <v>1976</v>
      </c>
      <c r="D1975" s="133" t="s">
        <v>158</v>
      </c>
      <c r="E1975" s="134" t="s">
        <v>1977</v>
      </c>
      <c r="F1975" s="135" t="s">
        <v>1978</v>
      </c>
      <c r="G1975" s="136" t="s">
        <v>213</v>
      </c>
      <c r="H1975" s="137">
        <v>35.26</v>
      </c>
      <c r="I1975" s="138"/>
      <c r="J1975" s="139">
        <f>ROUND(I1975*H1975,2)</f>
        <v>0</v>
      </c>
      <c r="K1975" s="140"/>
      <c r="L1975" s="32"/>
      <c r="M1975" s="141" t="s">
        <v>1</v>
      </c>
      <c r="N1975" s="142" t="s">
        <v>38</v>
      </c>
      <c r="P1975" s="143">
        <f>O1975*H1975</f>
        <v>0</v>
      </c>
      <c r="Q1975" s="143">
        <v>0</v>
      </c>
      <c r="R1975" s="143">
        <f>Q1975*H1975</f>
        <v>0</v>
      </c>
      <c r="S1975" s="143">
        <v>0</v>
      </c>
      <c r="T1975" s="144">
        <f>S1975*H1975</f>
        <v>0</v>
      </c>
      <c r="AR1975" s="145" t="s">
        <v>242</v>
      </c>
      <c r="AT1975" s="145" t="s">
        <v>158</v>
      </c>
      <c r="AU1975" s="145" t="s">
        <v>82</v>
      </c>
      <c r="AY1975" s="17" t="s">
        <v>155</v>
      </c>
      <c r="BE1975" s="146">
        <f>IF(N1975="základní",J1975,0)</f>
        <v>0</v>
      </c>
      <c r="BF1975" s="146">
        <f>IF(N1975="snížená",J1975,0)</f>
        <v>0</v>
      </c>
      <c r="BG1975" s="146">
        <f>IF(N1975="zákl. přenesená",J1975,0)</f>
        <v>0</v>
      </c>
      <c r="BH1975" s="146">
        <f>IF(N1975="sníž. přenesená",J1975,0)</f>
        <v>0</v>
      </c>
      <c r="BI1975" s="146">
        <f>IF(N1975="nulová",J1975,0)</f>
        <v>0</v>
      </c>
      <c r="BJ1975" s="17" t="s">
        <v>80</v>
      </c>
      <c r="BK1975" s="146">
        <f>ROUND(I1975*H1975,2)</f>
        <v>0</v>
      </c>
      <c r="BL1975" s="17" t="s">
        <v>242</v>
      </c>
      <c r="BM1975" s="145" t="s">
        <v>1979</v>
      </c>
    </row>
    <row r="1976" spans="2:65" s="12" customFormat="1" ht="10.199999999999999">
      <c r="B1976" s="147"/>
      <c r="D1976" s="148" t="s">
        <v>162</v>
      </c>
      <c r="E1976" s="149" t="s">
        <v>1</v>
      </c>
      <c r="F1976" s="150" t="s">
        <v>1980</v>
      </c>
      <c r="H1976" s="149" t="s">
        <v>1</v>
      </c>
      <c r="I1976" s="151"/>
      <c r="L1976" s="147"/>
      <c r="M1976" s="152"/>
      <c r="T1976" s="153"/>
      <c r="AT1976" s="149" t="s">
        <v>162</v>
      </c>
      <c r="AU1976" s="149" t="s">
        <v>82</v>
      </c>
      <c r="AV1976" s="12" t="s">
        <v>80</v>
      </c>
      <c r="AW1976" s="12" t="s">
        <v>30</v>
      </c>
      <c r="AX1976" s="12" t="s">
        <v>73</v>
      </c>
      <c r="AY1976" s="149" t="s">
        <v>155</v>
      </c>
    </row>
    <row r="1977" spans="2:65" s="13" customFormat="1" ht="10.199999999999999">
      <c r="B1977" s="154"/>
      <c r="D1977" s="148" t="s">
        <v>162</v>
      </c>
      <c r="E1977" s="155" t="s">
        <v>1</v>
      </c>
      <c r="F1977" s="156" t="s">
        <v>1248</v>
      </c>
      <c r="H1977" s="157">
        <v>35.26</v>
      </c>
      <c r="I1977" s="158"/>
      <c r="L1977" s="154"/>
      <c r="M1977" s="159"/>
      <c r="T1977" s="160"/>
      <c r="AT1977" s="155" t="s">
        <v>162</v>
      </c>
      <c r="AU1977" s="155" t="s">
        <v>82</v>
      </c>
      <c r="AV1977" s="13" t="s">
        <v>82</v>
      </c>
      <c r="AW1977" s="13" t="s">
        <v>30</v>
      </c>
      <c r="AX1977" s="13" t="s">
        <v>73</v>
      </c>
      <c r="AY1977" s="155" t="s">
        <v>155</v>
      </c>
    </row>
    <row r="1978" spans="2:65" s="14" customFormat="1" ht="10.199999999999999">
      <c r="B1978" s="161"/>
      <c r="D1978" s="148" t="s">
        <v>162</v>
      </c>
      <c r="E1978" s="162" t="s">
        <v>1</v>
      </c>
      <c r="F1978" s="163" t="s">
        <v>165</v>
      </c>
      <c r="H1978" s="164">
        <v>35.26</v>
      </c>
      <c r="I1978" s="165"/>
      <c r="L1978" s="161"/>
      <c r="M1978" s="166"/>
      <c r="T1978" s="167"/>
      <c r="AT1978" s="162" t="s">
        <v>162</v>
      </c>
      <c r="AU1978" s="162" t="s">
        <v>82</v>
      </c>
      <c r="AV1978" s="14" t="s">
        <v>90</v>
      </c>
      <c r="AW1978" s="14" t="s">
        <v>30</v>
      </c>
      <c r="AX1978" s="14" t="s">
        <v>80</v>
      </c>
      <c r="AY1978" s="162" t="s">
        <v>155</v>
      </c>
    </row>
    <row r="1979" spans="2:65" s="1" customFormat="1" ht="62.7" customHeight="1">
      <c r="B1979" s="32"/>
      <c r="C1979" s="133" t="s">
        <v>1322</v>
      </c>
      <c r="D1979" s="133" t="s">
        <v>158</v>
      </c>
      <c r="E1979" s="134" t="s">
        <v>1981</v>
      </c>
      <c r="F1979" s="135" t="s">
        <v>1982</v>
      </c>
      <c r="G1979" s="136" t="s">
        <v>213</v>
      </c>
      <c r="H1979" s="137">
        <v>14.72</v>
      </c>
      <c r="I1979" s="138"/>
      <c r="J1979" s="139">
        <f>ROUND(I1979*H1979,2)</f>
        <v>0</v>
      </c>
      <c r="K1979" s="140"/>
      <c r="L1979" s="32"/>
      <c r="M1979" s="141" t="s">
        <v>1</v>
      </c>
      <c r="N1979" s="142" t="s">
        <v>38</v>
      </c>
      <c r="P1979" s="143">
        <f>O1979*H1979</f>
        <v>0</v>
      </c>
      <c r="Q1979" s="143">
        <v>0</v>
      </c>
      <c r="R1979" s="143">
        <f>Q1979*H1979</f>
        <v>0</v>
      </c>
      <c r="S1979" s="143">
        <v>0</v>
      </c>
      <c r="T1979" s="144">
        <f>S1979*H1979</f>
        <v>0</v>
      </c>
      <c r="AR1979" s="145" t="s">
        <v>242</v>
      </c>
      <c r="AT1979" s="145" t="s">
        <v>158</v>
      </c>
      <c r="AU1979" s="145" t="s">
        <v>82</v>
      </c>
      <c r="AY1979" s="17" t="s">
        <v>155</v>
      </c>
      <c r="BE1979" s="146">
        <f>IF(N1979="základní",J1979,0)</f>
        <v>0</v>
      </c>
      <c r="BF1979" s="146">
        <f>IF(N1979="snížená",J1979,0)</f>
        <v>0</v>
      </c>
      <c r="BG1979" s="146">
        <f>IF(N1979="zákl. přenesená",J1979,0)</f>
        <v>0</v>
      </c>
      <c r="BH1979" s="146">
        <f>IF(N1979="sníž. přenesená",J1979,0)</f>
        <v>0</v>
      </c>
      <c r="BI1979" s="146">
        <f>IF(N1979="nulová",J1979,0)</f>
        <v>0</v>
      </c>
      <c r="BJ1979" s="17" t="s">
        <v>80</v>
      </c>
      <c r="BK1979" s="146">
        <f>ROUND(I1979*H1979,2)</f>
        <v>0</v>
      </c>
      <c r="BL1979" s="17" t="s">
        <v>242</v>
      </c>
      <c r="BM1979" s="145" t="s">
        <v>1983</v>
      </c>
    </row>
    <row r="1980" spans="2:65" s="12" customFormat="1" ht="10.199999999999999">
      <c r="B1980" s="147"/>
      <c r="D1980" s="148" t="s">
        <v>162</v>
      </c>
      <c r="E1980" s="149" t="s">
        <v>1</v>
      </c>
      <c r="F1980" s="150" t="s">
        <v>1984</v>
      </c>
      <c r="H1980" s="149" t="s">
        <v>1</v>
      </c>
      <c r="I1980" s="151"/>
      <c r="L1980" s="147"/>
      <c r="M1980" s="152"/>
      <c r="T1980" s="153"/>
      <c r="AT1980" s="149" t="s">
        <v>162</v>
      </c>
      <c r="AU1980" s="149" t="s">
        <v>82</v>
      </c>
      <c r="AV1980" s="12" t="s">
        <v>80</v>
      </c>
      <c r="AW1980" s="12" t="s">
        <v>30</v>
      </c>
      <c r="AX1980" s="12" t="s">
        <v>73</v>
      </c>
      <c r="AY1980" s="149" t="s">
        <v>155</v>
      </c>
    </row>
    <row r="1981" spans="2:65" s="13" customFormat="1" ht="10.199999999999999">
      <c r="B1981" s="154"/>
      <c r="D1981" s="148" t="s">
        <v>162</v>
      </c>
      <c r="E1981" s="155" t="s">
        <v>1</v>
      </c>
      <c r="F1981" s="156" t="s">
        <v>1985</v>
      </c>
      <c r="H1981" s="157">
        <v>14.72</v>
      </c>
      <c r="I1981" s="158"/>
      <c r="L1981" s="154"/>
      <c r="M1981" s="159"/>
      <c r="T1981" s="160"/>
      <c r="AT1981" s="155" t="s">
        <v>162</v>
      </c>
      <c r="AU1981" s="155" t="s">
        <v>82</v>
      </c>
      <c r="AV1981" s="13" t="s">
        <v>82</v>
      </c>
      <c r="AW1981" s="13" t="s">
        <v>30</v>
      </c>
      <c r="AX1981" s="13" t="s">
        <v>73</v>
      </c>
      <c r="AY1981" s="155" t="s">
        <v>155</v>
      </c>
    </row>
    <row r="1982" spans="2:65" s="14" customFormat="1" ht="10.199999999999999">
      <c r="B1982" s="161"/>
      <c r="D1982" s="148" t="s">
        <v>162</v>
      </c>
      <c r="E1982" s="162" t="s">
        <v>1</v>
      </c>
      <c r="F1982" s="163" t="s">
        <v>165</v>
      </c>
      <c r="H1982" s="164">
        <v>14.72</v>
      </c>
      <c r="I1982" s="165"/>
      <c r="L1982" s="161"/>
      <c r="M1982" s="166"/>
      <c r="T1982" s="167"/>
      <c r="AT1982" s="162" t="s">
        <v>162</v>
      </c>
      <c r="AU1982" s="162" t="s">
        <v>82</v>
      </c>
      <c r="AV1982" s="14" t="s">
        <v>90</v>
      </c>
      <c r="AW1982" s="14" t="s">
        <v>30</v>
      </c>
      <c r="AX1982" s="14" t="s">
        <v>80</v>
      </c>
      <c r="AY1982" s="162" t="s">
        <v>155</v>
      </c>
    </row>
    <row r="1983" spans="2:65" s="1" customFormat="1" ht="55.5" customHeight="1">
      <c r="B1983" s="32"/>
      <c r="C1983" s="133" t="s">
        <v>1986</v>
      </c>
      <c r="D1983" s="133" t="s">
        <v>158</v>
      </c>
      <c r="E1983" s="134" t="s">
        <v>1987</v>
      </c>
      <c r="F1983" s="135" t="s">
        <v>1988</v>
      </c>
      <c r="G1983" s="136" t="s">
        <v>213</v>
      </c>
      <c r="H1983" s="137">
        <v>92.12</v>
      </c>
      <c r="I1983" s="138"/>
      <c r="J1983" s="139">
        <f>ROUND(I1983*H1983,2)</f>
        <v>0</v>
      </c>
      <c r="K1983" s="140"/>
      <c r="L1983" s="32"/>
      <c r="M1983" s="141" t="s">
        <v>1</v>
      </c>
      <c r="N1983" s="142" t="s">
        <v>38</v>
      </c>
      <c r="P1983" s="143">
        <f>O1983*H1983</f>
        <v>0</v>
      </c>
      <c r="Q1983" s="143">
        <v>0</v>
      </c>
      <c r="R1983" s="143">
        <f>Q1983*H1983</f>
        <v>0</v>
      </c>
      <c r="S1983" s="143">
        <v>0</v>
      </c>
      <c r="T1983" s="144">
        <f>S1983*H1983</f>
        <v>0</v>
      </c>
      <c r="AR1983" s="145" t="s">
        <v>242</v>
      </c>
      <c r="AT1983" s="145" t="s">
        <v>158</v>
      </c>
      <c r="AU1983" s="145" t="s">
        <v>82</v>
      </c>
      <c r="AY1983" s="17" t="s">
        <v>155</v>
      </c>
      <c r="BE1983" s="146">
        <f>IF(N1983="základní",J1983,0)</f>
        <v>0</v>
      </c>
      <c r="BF1983" s="146">
        <f>IF(N1983="snížená",J1983,0)</f>
        <v>0</v>
      </c>
      <c r="BG1983" s="146">
        <f>IF(N1983="zákl. přenesená",J1983,0)</f>
        <v>0</v>
      </c>
      <c r="BH1983" s="146">
        <f>IF(N1983="sníž. přenesená",J1983,0)</f>
        <v>0</v>
      </c>
      <c r="BI1983" s="146">
        <f>IF(N1983="nulová",J1983,0)</f>
        <v>0</v>
      </c>
      <c r="BJ1983" s="17" t="s">
        <v>80</v>
      </c>
      <c r="BK1983" s="146">
        <f>ROUND(I1983*H1983,2)</f>
        <v>0</v>
      </c>
      <c r="BL1983" s="17" t="s">
        <v>242</v>
      </c>
      <c r="BM1983" s="145" t="s">
        <v>1989</v>
      </c>
    </row>
    <row r="1984" spans="2:65" s="12" customFormat="1" ht="10.199999999999999">
      <c r="B1984" s="147"/>
      <c r="D1984" s="148" t="s">
        <v>162</v>
      </c>
      <c r="E1984" s="149" t="s">
        <v>1</v>
      </c>
      <c r="F1984" s="150" t="s">
        <v>1990</v>
      </c>
      <c r="H1984" s="149" t="s">
        <v>1</v>
      </c>
      <c r="I1984" s="151"/>
      <c r="L1984" s="147"/>
      <c r="M1984" s="152"/>
      <c r="T1984" s="153"/>
      <c r="AT1984" s="149" t="s">
        <v>162</v>
      </c>
      <c r="AU1984" s="149" t="s">
        <v>82</v>
      </c>
      <c r="AV1984" s="12" t="s">
        <v>80</v>
      </c>
      <c r="AW1984" s="12" t="s">
        <v>30</v>
      </c>
      <c r="AX1984" s="12" t="s">
        <v>73</v>
      </c>
      <c r="AY1984" s="149" t="s">
        <v>155</v>
      </c>
    </row>
    <row r="1985" spans="2:65" s="13" customFormat="1" ht="10.199999999999999">
      <c r="B1985" s="154"/>
      <c r="D1985" s="148" t="s">
        <v>162</v>
      </c>
      <c r="E1985" s="155" t="s">
        <v>1</v>
      </c>
      <c r="F1985" s="156" t="s">
        <v>1648</v>
      </c>
      <c r="H1985" s="157">
        <v>18.88</v>
      </c>
      <c r="I1985" s="158"/>
      <c r="L1985" s="154"/>
      <c r="M1985" s="159"/>
      <c r="T1985" s="160"/>
      <c r="AT1985" s="155" t="s">
        <v>162</v>
      </c>
      <c r="AU1985" s="155" t="s">
        <v>82</v>
      </c>
      <c r="AV1985" s="13" t="s">
        <v>82</v>
      </c>
      <c r="AW1985" s="13" t="s">
        <v>30</v>
      </c>
      <c r="AX1985" s="13" t="s">
        <v>73</v>
      </c>
      <c r="AY1985" s="155" t="s">
        <v>155</v>
      </c>
    </row>
    <row r="1986" spans="2:65" s="12" customFormat="1" ht="10.199999999999999">
      <c r="B1986" s="147"/>
      <c r="D1986" s="148" t="s">
        <v>162</v>
      </c>
      <c r="E1986" s="149" t="s">
        <v>1</v>
      </c>
      <c r="F1986" s="150" t="s">
        <v>775</v>
      </c>
      <c r="H1986" s="149" t="s">
        <v>1</v>
      </c>
      <c r="I1986" s="151"/>
      <c r="L1986" s="147"/>
      <c r="M1986" s="152"/>
      <c r="T1986" s="153"/>
      <c r="AT1986" s="149" t="s">
        <v>162</v>
      </c>
      <c r="AU1986" s="149" t="s">
        <v>82</v>
      </c>
      <c r="AV1986" s="12" t="s">
        <v>80</v>
      </c>
      <c r="AW1986" s="12" t="s">
        <v>30</v>
      </c>
      <c r="AX1986" s="12" t="s">
        <v>73</v>
      </c>
      <c r="AY1986" s="149" t="s">
        <v>155</v>
      </c>
    </row>
    <row r="1987" spans="2:65" s="13" customFormat="1" ht="10.199999999999999">
      <c r="B1987" s="154"/>
      <c r="D1987" s="148" t="s">
        <v>162</v>
      </c>
      <c r="E1987" s="155" t="s">
        <v>1</v>
      </c>
      <c r="F1987" s="156" t="s">
        <v>1991</v>
      </c>
      <c r="H1987" s="157">
        <v>25.88</v>
      </c>
      <c r="I1987" s="158"/>
      <c r="L1987" s="154"/>
      <c r="M1987" s="159"/>
      <c r="T1987" s="160"/>
      <c r="AT1987" s="155" t="s">
        <v>162</v>
      </c>
      <c r="AU1987" s="155" t="s">
        <v>82</v>
      </c>
      <c r="AV1987" s="13" t="s">
        <v>82</v>
      </c>
      <c r="AW1987" s="13" t="s">
        <v>30</v>
      </c>
      <c r="AX1987" s="13" t="s">
        <v>73</v>
      </c>
      <c r="AY1987" s="155" t="s">
        <v>155</v>
      </c>
    </row>
    <row r="1988" spans="2:65" s="12" customFormat="1" ht="10.199999999999999">
      <c r="B1988" s="147"/>
      <c r="D1988" s="148" t="s">
        <v>162</v>
      </c>
      <c r="E1988" s="149" t="s">
        <v>1</v>
      </c>
      <c r="F1988" s="150" t="s">
        <v>1992</v>
      </c>
      <c r="H1988" s="149" t="s">
        <v>1</v>
      </c>
      <c r="I1988" s="151"/>
      <c r="L1988" s="147"/>
      <c r="M1988" s="152"/>
      <c r="T1988" s="153"/>
      <c r="AT1988" s="149" t="s">
        <v>162</v>
      </c>
      <c r="AU1988" s="149" t="s">
        <v>82</v>
      </c>
      <c r="AV1988" s="12" t="s">
        <v>80</v>
      </c>
      <c r="AW1988" s="12" t="s">
        <v>30</v>
      </c>
      <c r="AX1988" s="12" t="s">
        <v>73</v>
      </c>
      <c r="AY1988" s="149" t="s">
        <v>155</v>
      </c>
    </row>
    <row r="1989" spans="2:65" s="13" customFormat="1" ht="10.199999999999999">
      <c r="B1989" s="154"/>
      <c r="D1989" s="148" t="s">
        <v>162</v>
      </c>
      <c r="E1989" s="155" t="s">
        <v>1</v>
      </c>
      <c r="F1989" s="156" t="s">
        <v>1993</v>
      </c>
      <c r="H1989" s="157">
        <v>47.36</v>
      </c>
      <c r="I1989" s="158"/>
      <c r="L1989" s="154"/>
      <c r="M1989" s="159"/>
      <c r="T1989" s="160"/>
      <c r="AT1989" s="155" t="s">
        <v>162</v>
      </c>
      <c r="AU1989" s="155" t="s">
        <v>82</v>
      </c>
      <c r="AV1989" s="13" t="s">
        <v>82</v>
      </c>
      <c r="AW1989" s="13" t="s">
        <v>30</v>
      </c>
      <c r="AX1989" s="13" t="s">
        <v>73</v>
      </c>
      <c r="AY1989" s="155" t="s">
        <v>155</v>
      </c>
    </row>
    <row r="1990" spans="2:65" s="14" customFormat="1" ht="10.199999999999999">
      <c r="B1990" s="161"/>
      <c r="D1990" s="148" t="s">
        <v>162</v>
      </c>
      <c r="E1990" s="162" t="s">
        <v>1</v>
      </c>
      <c r="F1990" s="163" t="s">
        <v>165</v>
      </c>
      <c r="H1990" s="164">
        <v>92.12</v>
      </c>
      <c r="I1990" s="165"/>
      <c r="L1990" s="161"/>
      <c r="M1990" s="166"/>
      <c r="T1990" s="167"/>
      <c r="AT1990" s="162" t="s">
        <v>162</v>
      </c>
      <c r="AU1990" s="162" t="s">
        <v>82</v>
      </c>
      <c r="AV1990" s="14" t="s">
        <v>90</v>
      </c>
      <c r="AW1990" s="14" t="s">
        <v>30</v>
      </c>
      <c r="AX1990" s="14" t="s">
        <v>80</v>
      </c>
      <c r="AY1990" s="162" t="s">
        <v>155</v>
      </c>
    </row>
    <row r="1991" spans="2:65" s="1" customFormat="1" ht="37.799999999999997" customHeight="1">
      <c r="B1991" s="32"/>
      <c r="C1991" s="133" t="s">
        <v>1327</v>
      </c>
      <c r="D1991" s="133" t="s">
        <v>158</v>
      </c>
      <c r="E1991" s="134" t="s">
        <v>1994</v>
      </c>
      <c r="F1991" s="135" t="s">
        <v>1995</v>
      </c>
      <c r="G1991" s="136" t="s">
        <v>213</v>
      </c>
      <c r="H1991" s="137">
        <v>242.203</v>
      </c>
      <c r="I1991" s="138"/>
      <c r="J1991" s="139">
        <f>ROUND(I1991*H1991,2)</f>
        <v>0</v>
      </c>
      <c r="K1991" s="140"/>
      <c r="L1991" s="32"/>
      <c r="M1991" s="141" t="s">
        <v>1</v>
      </c>
      <c r="N1991" s="142" t="s">
        <v>38</v>
      </c>
      <c r="P1991" s="143">
        <f>O1991*H1991</f>
        <v>0</v>
      </c>
      <c r="Q1991" s="143">
        <v>0</v>
      </c>
      <c r="R1991" s="143">
        <f>Q1991*H1991</f>
        <v>0</v>
      </c>
      <c r="S1991" s="143">
        <v>0</v>
      </c>
      <c r="T1991" s="144">
        <f>S1991*H1991</f>
        <v>0</v>
      </c>
      <c r="AR1991" s="145" t="s">
        <v>242</v>
      </c>
      <c r="AT1991" s="145" t="s">
        <v>158</v>
      </c>
      <c r="AU1991" s="145" t="s">
        <v>82</v>
      </c>
      <c r="AY1991" s="17" t="s">
        <v>155</v>
      </c>
      <c r="BE1991" s="146">
        <f>IF(N1991="základní",J1991,0)</f>
        <v>0</v>
      </c>
      <c r="BF1991" s="146">
        <f>IF(N1991="snížená",J1991,0)</f>
        <v>0</v>
      </c>
      <c r="BG1991" s="146">
        <f>IF(N1991="zákl. přenesená",J1991,0)</f>
        <v>0</v>
      </c>
      <c r="BH1991" s="146">
        <f>IF(N1991="sníž. přenesená",J1991,0)</f>
        <v>0</v>
      </c>
      <c r="BI1991" s="146">
        <f>IF(N1991="nulová",J1991,0)</f>
        <v>0</v>
      </c>
      <c r="BJ1991" s="17" t="s">
        <v>80</v>
      </c>
      <c r="BK1991" s="146">
        <f>ROUND(I1991*H1991,2)</f>
        <v>0</v>
      </c>
      <c r="BL1991" s="17" t="s">
        <v>242</v>
      </c>
      <c r="BM1991" s="145" t="s">
        <v>1996</v>
      </c>
    </row>
    <row r="1992" spans="2:65" s="13" customFormat="1" ht="10.199999999999999">
      <c r="B1992" s="154"/>
      <c r="D1992" s="148" t="s">
        <v>162</v>
      </c>
      <c r="E1992" s="155" t="s">
        <v>1</v>
      </c>
      <c r="F1992" s="156" t="s">
        <v>1997</v>
      </c>
      <c r="H1992" s="157">
        <v>35.26</v>
      </c>
      <c r="I1992" s="158"/>
      <c r="L1992" s="154"/>
      <c r="M1992" s="159"/>
      <c r="T1992" s="160"/>
      <c r="AT1992" s="155" t="s">
        <v>162</v>
      </c>
      <c r="AU1992" s="155" t="s">
        <v>82</v>
      </c>
      <c r="AV1992" s="13" t="s">
        <v>82</v>
      </c>
      <c r="AW1992" s="13" t="s">
        <v>30</v>
      </c>
      <c r="AX1992" s="13" t="s">
        <v>73</v>
      </c>
      <c r="AY1992" s="155" t="s">
        <v>155</v>
      </c>
    </row>
    <row r="1993" spans="2:65" s="13" customFormat="1" ht="10.199999999999999">
      <c r="B1993" s="154"/>
      <c r="D1993" s="148" t="s">
        <v>162</v>
      </c>
      <c r="E1993" s="155" t="s">
        <v>1</v>
      </c>
      <c r="F1993" s="156" t="s">
        <v>1998</v>
      </c>
      <c r="H1993" s="157">
        <v>92.12</v>
      </c>
      <c r="I1993" s="158"/>
      <c r="L1993" s="154"/>
      <c r="M1993" s="159"/>
      <c r="T1993" s="160"/>
      <c r="AT1993" s="155" t="s">
        <v>162</v>
      </c>
      <c r="AU1993" s="155" t="s">
        <v>82</v>
      </c>
      <c r="AV1993" s="13" t="s">
        <v>82</v>
      </c>
      <c r="AW1993" s="13" t="s">
        <v>30</v>
      </c>
      <c r="AX1993" s="13" t="s">
        <v>73</v>
      </c>
      <c r="AY1993" s="155" t="s">
        <v>155</v>
      </c>
    </row>
    <row r="1994" spans="2:65" s="13" customFormat="1" ht="10.199999999999999">
      <c r="B1994" s="154"/>
      <c r="D1994" s="148" t="s">
        <v>162</v>
      </c>
      <c r="E1994" s="155" t="s">
        <v>1</v>
      </c>
      <c r="F1994" s="156" t="s">
        <v>1999</v>
      </c>
      <c r="H1994" s="157">
        <v>14.72</v>
      </c>
      <c r="I1994" s="158"/>
      <c r="L1994" s="154"/>
      <c r="M1994" s="159"/>
      <c r="T1994" s="160"/>
      <c r="AT1994" s="155" t="s">
        <v>162</v>
      </c>
      <c r="AU1994" s="155" t="s">
        <v>82</v>
      </c>
      <c r="AV1994" s="13" t="s">
        <v>82</v>
      </c>
      <c r="AW1994" s="13" t="s">
        <v>30</v>
      </c>
      <c r="AX1994" s="13" t="s">
        <v>73</v>
      </c>
      <c r="AY1994" s="155" t="s">
        <v>155</v>
      </c>
    </row>
    <row r="1995" spans="2:65" s="13" customFormat="1" ht="10.199999999999999">
      <c r="B1995" s="154"/>
      <c r="D1995" s="148" t="s">
        <v>162</v>
      </c>
      <c r="E1995" s="155" t="s">
        <v>1</v>
      </c>
      <c r="F1995" s="156" t="s">
        <v>2000</v>
      </c>
      <c r="H1995" s="157">
        <v>97.022999999999996</v>
      </c>
      <c r="I1995" s="158"/>
      <c r="L1995" s="154"/>
      <c r="M1995" s="159"/>
      <c r="T1995" s="160"/>
      <c r="AT1995" s="155" t="s">
        <v>162</v>
      </c>
      <c r="AU1995" s="155" t="s">
        <v>82</v>
      </c>
      <c r="AV1995" s="13" t="s">
        <v>82</v>
      </c>
      <c r="AW1995" s="13" t="s">
        <v>30</v>
      </c>
      <c r="AX1995" s="13" t="s">
        <v>73</v>
      </c>
      <c r="AY1995" s="155" t="s">
        <v>155</v>
      </c>
    </row>
    <row r="1996" spans="2:65" s="13" customFormat="1" ht="10.199999999999999">
      <c r="B1996" s="154"/>
      <c r="D1996" s="148" t="s">
        <v>162</v>
      </c>
      <c r="E1996" s="155" t="s">
        <v>1</v>
      </c>
      <c r="F1996" s="156" t="s">
        <v>2001</v>
      </c>
      <c r="H1996" s="157">
        <v>3.08</v>
      </c>
      <c r="I1996" s="158"/>
      <c r="L1996" s="154"/>
      <c r="M1996" s="159"/>
      <c r="T1996" s="160"/>
      <c r="AT1996" s="155" t="s">
        <v>162</v>
      </c>
      <c r="AU1996" s="155" t="s">
        <v>82</v>
      </c>
      <c r="AV1996" s="13" t="s">
        <v>82</v>
      </c>
      <c r="AW1996" s="13" t="s">
        <v>30</v>
      </c>
      <c r="AX1996" s="13" t="s">
        <v>73</v>
      </c>
      <c r="AY1996" s="155" t="s">
        <v>155</v>
      </c>
    </row>
    <row r="1997" spans="2:65" s="14" customFormat="1" ht="10.199999999999999">
      <c r="B1997" s="161"/>
      <c r="D1997" s="148" t="s">
        <v>162</v>
      </c>
      <c r="E1997" s="162" t="s">
        <v>1</v>
      </c>
      <c r="F1997" s="163" t="s">
        <v>165</v>
      </c>
      <c r="H1997" s="164">
        <v>242.203</v>
      </c>
      <c r="I1997" s="165"/>
      <c r="L1997" s="161"/>
      <c r="M1997" s="166"/>
      <c r="T1997" s="167"/>
      <c r="AT1997" s="162" t="s">
        <v>162</v>
      </c>
      <c r="AU1997" s="162" t="s">
        <v>82</v>
      </c>
      <c r="AV1997" s="14" t="s">
        <v>90</v>
      </c>
      <c r="AW1997" s="14" t="s">
        <v>30</v>
      </c>
      <c r="AX1997" s="14" t="s">
        <v>80</v>
      </c>
      <c r="AY1997" s="162" t="s">
        <v>155</v>
      </c>
    </row>
    <row r="1998" spans="2:65" s="1" customFormat="1" ht="44.25" customHeight="1">
      <c r="B1998" s="32"/>
      <c r="C1998" s="133" t="s">
        <v>2002</v>
      </c>
      <c r="D1998" s="133" t="s">
        <v>158</v>
      </c>
      <c r="E1998" s="134" t="s">
        <v>2003</v>
      </c>
      <c r="F1998" s="135" t="s">
        <v>2004</v>
      </c>
      <c r="G1998" s="136" t="s">
        <v>213</v>
      </c>
      <c r="H1998" s="137">
        <v>92.12</v>
      </c>
      <c r="I1998" s="138"/>
      <c r="J1998" s="139">
        <f>ROUND(I1998*H1998,2)</f>
        <v>0</v>
      </c>
      <c r="K1998" s="140"/>
      <c r="L1998" s="32"/>
      <c r="M1998" s="141" t="s">
        <v>1</v>
      </c>
      <c r="N1998" s="142" t="s">
        <v>38</v>
      </c>
      <c r="P1998" s="143">
        <f>O1998*H1998</f>
        <v>0</v>
      </c>
      <c r="Q1998" s="143">
        <v>0</v>
      </c>
      <c r="R1998" s="143">
        <f>Q1998*H1998</f>
        <v>0</v>
      </c>
      <c r="S1998" s="143">
        <v>0</v>
      </c>
      <c r="T1998" s="144">
        <f>S1998*H1998</f>
        <v>0</v>
      </c>
      <c r="AR1998" s="145" t="s">
        <v>242</v>
      </c>
      <c r="AT1998" s="145" t="s">
        <v>158</v>
      </c>
      <c r="AU1998" s="145" t="s">
        <v>82</v>
      </c>
      <c r="AY1998" s="17" t="s">
        <v>155</v>
      </c>
      <c r="BE1998" s="146">
        <f>IF(N1998="základní",J1998,0)</f>
        <v>0</v>
      </c>
      <c r="BF1998" s="146">
        <f>IF(N1998="snížená",J1998,0)</f>
        <v>0</v>
      </c>
      <c r="BG1998" s="146">
        <f>IF(N1998="zákl. přenesená",J1998,0)</f>
        <v>0</v>
      </c>
      <c r="BH1998" s="146">
        <f>IF(N1998="sníž. přenesená",J1998,0)</f>
        <v>0</v>
      </c>
      <c r="BI1998" s="146">
        <f>IF(N1998="nulová",J1998,0)</f>
        <v>0</v>
      </c>
      <c r="BJ1998" s="17" t="s">
        <v>80</v>
      </c>
      <c r="BK1998" s="146">
        <f>ROUND(I1998*H1998,2)</f>
        <v>0</v>
      </c>
      <c r="BL1998" s="17" t="s">
        <v>242</v>
      </c>
      <c r="BM1998" s="145" t="s">
        <v>2005</v>
      </c>
    </row>
    <row r="1999" spans="2:65" s="13" customFormat="1" ht="10.199999999999999">
      <c r="B1999" s="154"/>
      <c r="D1999" s="148" t="s">
        <v>162</v>
      </c>
      <c r="E1999" s="155" t="s">
        <v>1</v>
      </c>
      <c r="F1999" s="156" t="s">
        <v>1648</v>
      </c>
      <c r="H1999" s="157">
        <v>18.88</v>
      </c>
      <c r="I1999" s="158"/>
      <c r="L1999" s="154"/>
      <c r="M1999" s="159"/>
      <c r="T1999" s="160"/>
      <c r="AT1999" s="155" t="s">
        <v>162</v>
      </c>
      <c r="AU1999" s="155" t="s">
        <v>82</v>
      </c>
      <c r="AV1999" s="13" t="s">
        <v>82</v>
      </c>
      <c r="AW1999" s="13" t="s">
        <v>30</v>
      </c>
      <c r="AX1999" s="13" t="s">
        <v>73</v>
      </c>
      <c r="AY1999" s="155" t="s">
        <v>155</v>
      </c>
    </row>
    <row r="2000" spans="2:65" s="12" customFormat="1" ht="10.199999999999999">
      <c r="B2000" s="147"/>
      <c r="D2000" s="148" t="s">
        <v>162</v>
      </c>
      <c r="E2000" s="149" t="s">
        <v>1</v>
      </c>
      <c r="F2000" s="150" t="s">
        <v>775</v>
      </c>
      <c r="H2000" s="149" t="s">
        <v>1</v>
      </c>
      <c r="I2000" s="151"/>
      <c r="L2000" s="147"/>
      <c r="M2000" s="152"/>
      <c r="T2000" s="153"/>
      <c r="AT2000" s="149" t="s">
        <v>162</v>
      </c>
      <c r="AU2000" s="149" t="s">
        <v>82</v>
      </c>
      <c r="AV2000" s="12" t="s">
        <v>80</v>
      </c>
      <c r="AW2000" s="12" t="s">
        <v>30</v>
      </c>
      <c r="AX2000" s="12" t="s">
        <v>73</v>
      </c>
      <c r="AY2000" s="149" t="s">
        <v>155</v>
      </c>
    </row>
    <row r="2001" spans="2:65" s="13" customFormat="1" ht="10.199999999999999">
      <c r="B2001" s="154"/>
      <c r="D2001" s="148" t="s">
        <v>162</v>
      </c>
      <c r="E2001" s="155" t="s">
        <v>1</v>
      </c>
      <c r="F2001" s="156" t="s">
        <v>1991</v>
      </c>
      <c r="H2001" s="157">
        <v>25.88</v>
      </c>
      <c r="I2001" s="158"/>
      <c r="L2001" s="154"/>
      <c r="M2001" s="159"/>
      <c r="T2001" s="160"/>
      <c r="AT2001" s="155" t="s">
        <v>162</v>
      </c>
      <c r="AU2001" s="155" t="s">
        <v>82</v>
      </c>
      <c r="AV2001" s="13" t="s">
        <v>82</v>
      </c>
      <c r="AW2001" s="13" t="s">
        <v>30</v>
      </c>
      <c r="AX2001" s="13" t="s">
        <v>73</v>
      </c>
      <c r="AY2001" s="155" t="s">
        <v>155</v>
      </c>
    </row>
    <row r="2002" spans="2:65" s="12" customFormat="1" ht="10.199999999999999">
      <c r="B2002" s="147"/>
      <c r="D2002" s="148" t="s">
        <v>162</v>
      </c>
      <c r="E2002" s="149" t="s">
        <v>1</v>
      </c>
      <c r="F2002" s="150" t="s">
        <v>1992</v>
      </c>
      <c r="H2002" s="149" t="s">
        <v>1</v>
      </c>
      <c r="I2002" s="151"/>
      <c r="L2002" s="147"/>
      <c r="M2002" s="152"/>
      <c r="T2002" s="153"/>
      <c r="AT2002" s="149" t="s">
        <v>162</v>
      </c>
      <c r="AU2002" s="149" t="s">
        <v>82</v>
      </c>
      <c r="AV2002" s="12" t="s">
        <v>80</v>
      </c>
      <c r="AW2002" s="12" t="s">
        <v>30</v>
      </c>
      <c r="AX2002" s="12" t="s">
        <v>73</v>
      </c>
      <c r="AY2002" s="149" t="s">
        <v>155</v>
      </c>
    </row>
    <row r="2003" spans="2:65" s="13" customFormat="1" ht="10.199999999999999">
      <c r="B2003" s="154"/>
      <c r="D2003" s="148" t="s">
        <v>162</v>
      </c>
      <c r="E2003" s="155" t="s">
        <v>1</v>
      </c>
      <c r="F2003" s="156" t="s">
        <v>1993</v>
      </c>
      <c r="H2003" s="157">
        <v>47.36</v>
      </c>
      <c r="I2003" s="158"/>
      <c r="L2003" s="154"/>
      <c r="M2003" s="159"/>
      <c r="T2003" s="160"/>
      <c r="AT2003" s="155" t="s">
        <v>162</v>
      </c>
      <c r="AU2003" s="155" t="s">
        <v>82</v>
      </c>
      <c r="AV2003" s="13" t="s">
        <v>82</v>
      </c>
      <c r="AW2003" s="13" t="s">
        <v>30</v>
      </c>
      <c r="AX2003" s="13" t="s">
        <v>73</v>
      </c>
      <c r="AY2003" s="155" t="s">
        <v>155</v>
      </c>
    </row>
    <row r="2004" spans="2:65" s="14" customFormat="1" ht="10.199999999999999">
      <c r="B2004" s="161"/>
      <c r="D2004" s="148" t="s">
        <v>162</v>
      </c>
      <c r="E2004" s="162" t="s">
        <v>1</v>
      </c>
      <c r="F2004" s="163" t="s">
        <v>165</v>
      </c>
      <c r="H2004" s="164">
        <v>92.12</v>
      </c>
      <c r="I2004" s="165"/>
      <c r="L2004" s="161"/>
      <c r="M2004" s="166"/>
      <c r="T2004" s="167"/>
      <c r="AT2004" s="162" t="s">
        <v>162</v>
      </c>
      <c r="AU2004" s="162" t="s">
        <v>82</v>
      </c>
      <c r="AV2004" s="14" t="s">
        <v>90</v>
      </c>
      <c r="AW2004" s="14" t="s">
        <v>30</v>
      </c>
      <c r="AX2004" s="14" t="s">
        <v>80</v>
      </c>
      <c r="AY2004" s="162" t="s">
        <v>155</v>
      </c>
    </row>
    <row r="2005" spans="2:65" s="1" customFormat="1" ht="24.15" customHeight="1">
      <c r="B2005" s="32"/>
      <c r="C2005" s="175" t="s">
        <v>1347</v>
      </c>
      <c r="D2005" s="175" t="s">
        <v>260</v>
      </c>
      <c r="E2005" s="176" t="s">
        <v>2006</v>
      </c>
      <c r="F2005" s="177" t="s">
        <v>2007</v>
      </c>
      <c r="G2005" s="178" t="s">
        <v>213</v>
      </c>
      <c r="H2005" s="179">
        <v>103.497</v>
      </c>
      <c r="I2005" s="180"/>
      <c r="J2005" s="181">
        <f>ROUND(I2005*H2005,2)</f>
        <v>0</v>
      </c>
      <c r="K2005" s="182"/>
      <c r="L2005" s="183"/>
      <c r="M2005" s="184" t="s">
        <v>1</v>
      </c>
      <c r="N2005" s="185" t="s">
        <v>38</v>
      </c>
      <c r="P2005" s="143">
        <f>O2005*H2005</f>
        <v>0</v>
      </c>
      <c r="Q2005" s="143">
        <v>0</v>
      </c>
      <c r="R2005" s="143">
        <f>Q2005*H2005</f>
        <v>0</v>
      </c>
      <c r="S2005" s="143">
        <v>0</v>
      </c>
      <c r="T2005" s="144">
        <f>S2005*H2005</f>
        <v>0</v>
      </c>
      <c r="AR2005" s="145" t="s">
        <v>336</v>
      </c>
      <c r="AT2005" s="145" t="s">
        <v>260</v>
      </c>
      <c r="AU2005" s="145" t="s">
        <v>82</v>
      </c>
      <c r="AY2005" s="17" t="s">
        <v>155</v>
      </c>
      <c r="BE2005" s="146">
        <f>IF(N2005="základní",J2005,0)</f>
        <v>0</v>
      </c>
      <c r="BF2005" s="146">
        <f>IF(N2005="snížená",J2005,0)</f>
        <v>0</v>
      </c>
      <c r="BG2005" s="146">
        <f>IF(N2005="zákl. přenesená",J2005,0)</f>
        <v>0</v>
      </c>
      <c r="BH2005" s="146">
        <f>IF(N2005="sníž. přenesená",J2005,0)</f>
        <v>0</v>
      </c>
      <c r="BI2005" s="146">
        <f>IF(N2005="nulová",J2005,0)</f>
        <v>0</v>
      </c>
      <c r="BJ2005" s="17" t="s">
        <v>80</v>
      </c>
      <c r="BK2005" s="146">
        <f>ROUND(I2005*H2005,2)</f>
        <v>0</v>
      </c>
      <c r="BL2005" s="17" t="s">
        <v>242</v>
      </c>
      <c r="BM2005" s="145" t="s">
        <v>2008</v>
      </c>
    </row>
    <row r="2006" spans="2:65" s="13" customFormat="1" ht="10.199999999999999">
      <c r="B2006" s="154"/>
      <c r="D2006" s="148" t="s">
        <v>162</v>
      </c>
      <c r="E2006" s="155" t="s">
        <v>1</v>
      </c>
      <c r="F2006" s="156" t="s">
        <v>2009</v>
      </c>
      <c r="H2006" s="157">
        <v>103.497</v>
      </c>
      <c r="I2006" s="158"/>
      <c r="L2006" s="154"/>
      <c r="M2006" s="159"/>
      <c r="T2006" s="160"/>
      <c r="AT2006" s="155" t="s">
        <v>162</v>
      </c>
      <c r="AU2006" s="155" t="s">
        <v>82</v>
      </c>
      <c r="AV2006" s="13" t="s">
        <v>82</v>
      </c>
      <c r="AW2006" s="13" t="s">
        <v>30</v>
      </c>
      <c r="AX2006" s="13" t="s">
        <v>73</v>
      </c>
      <c r="AY2006" s="155" t="s">
        <v>155</v>
      </c>
    </row>
    <row r="2007" spans="2:65" s="14" customFormat="1" ht="10.199999999999999">
      <c r="B2007" s="161"/>
      <c r="D2007" s="148" t="s">
        <v>162</v>
      </c>
      <c r="E2007" s="162" t="s">
        <v>1</v>
      </c>
      <c r="F2007" s="163" t="s">
        <v>165</v>
      </c>
      <c r="H2007" s="164">
        <v>103.497</v>
      </c>
      <c r="I2007" s="165"/>
      <c r="L2007" s="161"/>
      <c r="M2007" s="166"/>
      <c r="T2007" s="167"/>
      <c r="AT2007" s="162" t="s">
        <v>162</v>
      </c>
      <c r="AU2007" s="162" t="s">
        <v>82</v>
      </c>
      <c r="AV2007" s="14" t="s">
        <v>90</v>
      </c>
      <c r="AW2007" s="14" t="s">
        <v>30</v>
      </c>
      <c r="AX2007" s="14" t="s">
        <v>80</v>
      </c>
      <c r="AY2007" s="162" t="s">
        <v>155</v>
      </c>
    </row>
    <row r="2008" spans="2:65" s="1" customFormat="1" ht="33" customHeight="1">
      <c r="B2008" s="32"/>
      <c r="C2008" s="133" t="s">
        <v>2010</v>
      </c>
      <c r="D2008" s="133" t="s">
        <v>158</v>
      </c>
      <c r="E2008" s="134" t="s">
        <v>2011</v>
      </c>
      <c r="F2008" s="135" t="s">
        <v>2012</v>
      </c>
      <c r="G2008" s="136" t="s">
        <v>213</v>
      </c>
      <c r="H2008" s="137">
        <v>242.203</v>
      </c>
      <c r="I2008" s="138"/>
      <c r="J2008" s="139">
        <f>ROUND(I2008*H2008,2)</f>
        <v>0</v>
      </c>
      <c r="K2008" s="140"/>
      <c r="L2008" s="32"/>
      <c r="M2008" s="141" t="s">
        <v>1</v>
      </c>
      <c r="N2008" s="142" t="s">
        <v>38</v>
      </c>
      <c r="P2008" s="143">
        <f>O2008*H2008</f>
        <v>0</v>
      </c>
      <c r="Q2008" s="143">
        <v>0</v>
      </c>
      <c r="R2008" s="143">
        <f>Q2008*H2008</f>
        <v>0</v>
      </c>
      <c r="S2008" s="143">
        <v>0</v>
      </c>
      <c r="T2008" s="144">
        <f>S2008*H2008</f>
        <v>0</v>
      </c>
      <c r="AR2008" s="145" t="s">
        <v>242</v>
      </c>
      <c r="AT2008" s="145" t="s">
        <v>158</v>
      </c>
      <c r="AU2008" s="145" t="s">
        <v>82</v>
      </c>
      <c r="AY2008" s="17" t="s">
        <v>155</v>
      </c>
      <c r="BE2008" s="146">
        <f>IF(N2008="základní",J2008,0)</f>
        <v>0</v>
      </c>
      <c r="BF2008" s="146">
        <f>IF(N2008="snížená",J2008,0)</f>
        <v>0</v>
      </c>
      <c r="BG2008" s="146">
        <f>IF(N2008="zákl. přenesená",J2008,0)</f>
        <v>0</v>
      </c>
      <c r="BH2008" s="146">
        <f>IF(N2008="sníž. přenesená",J2008,0)</f>
        <v>0</v>
      </c>
      <c r="BI2008" s="146">
        <f>IF(N2008="nulová",J2008,0)</f>
        <v>0</v>
      </c>
      <c r="BJ2008" s="17" t="s">
        <v>80</v>
      </c>
      <c r="BK2008" s="146">
        <f>ROUND(I2008*H2008,2)</f>
        <v>0</v>
      </c>
      <c r="BL2008" s="17" t="s">
        <v>242</v>
      </c>
      <c r="BM2008" s="145" t="s">
        <v>2013</v>
      </c>
    </row>
    <row r="2009" spans="2:65" s="1" customFormat="1" ht="55.5" customHeight="1">
      <c r="B2009" s="32"/>
      <c r="C2009" s="133" t="s">
        <v>1351</v>
      </c>
      <c r="D2009" s="133" t="s">
        <v>158</v>
      </c>
      <c r="E2009" s="134" t="s">
        <v>2014</v>
      </c>
      <c r="F2009" s="135" t="s">
        <v>2015</v>
      </c>
      <c r="G2009" s="136" t="s">
        <v>213</v>
      </c>
      <c r="H2009" s="137">
        <v>96.584999999999994</v>
      </c>
      <c r="I2009" s="138"/>
      <c r="J2009" s="139">
        <f>ROUND(I2009*H2009,2)</f>
        <v>0</v>
      </c>
      <c r="K2009" s="140"/>
      <c r="L2009" s="32"/>
      <c r="M2009" s="141" t="s">
        <v>1</v>
      </c>
      <c r="N2009" s="142" t="s">
        <v>38</v>
      </c>
      <c r="P2009" s="143">
        <f>O2009*H2009</f>
        <v>0</v>
      </c>
      <c r="Q2009" s="143">
        <v>0</v>
      </c>
      <c r="R2009" s="143">
        <f>Q2009*H2009</f>
        <v>0</v>
      </c>
      <c r="S2009" s="143">
        <v>0</v>
      </c>
      <c r="T2009" s="144">
        <f>S2009*H2009</f>
        <v>0</v>
      </c>
      <c r="AR2009" s="145" t="s">
        <v>242</v>
      </c>
      <c r="AT2009" s="145" t="s">
        <v>158</v>
      </c>
      <c r="AU2009" s="145" t="s">
        <v>82</v>
      </c>
      <c r="AY2009" s="17" t="s">
        <v>155</v>
      </c>
      <c r="BE2009" s="146">
        <f>IF(N2009="základní",J2009,0)</f>
        <v>0</v>
      </c>
      <c r="BF2009" s="146">
        <f>IF(N2009="snížená",J2009,0)</f>
        <v>0</v>
      </c>
      <c r="BG2009" s="146">
        <f>IF(N2009="zákl. přenesená",J2009,0)</f>
        <v>0</v>
      </c>
      <c r="BH2009" s="146">
        <f>IF(N2009="sníž. přenesená",J2009,0)</f>
        <v>0</v>
      </c>
      <c r="BI2009" s="146">
        <f>IF(N2009="nulová",J2009,0)</f>
        <v>0</v>
      </c>
      <c r="BJ2009" s="17" t="s">
        <v>80</v>
      </c>
      <c r="BK2009" s="146">
        <f>ROUND(I2009*H2009,2)</f>
        <v>0</v>
      </c>
      <c r="BL2009" s="17" t="s">
        <v>242</v>
      </c>
      <c r="BM2009" s="145" t="s">
        <v>2016</v>
      </c>
    </row>
    <row r="2010" spans="2:65" s="12" customFormat="1" ht="10.199999999999999">
      <c r="B2010" s="147"/>
      <c r="D2010" s="148" t="s">
        <v>162</v>
      </c>
      <c r="E2010" s="149" t="s">
        <v>1</v>
      </c>
      <c r="F2010" s="150" t="s">
        <v>763</v>
      </c>
      <c r="H2010" s="149" t="s">
        <v>1</v>
      </c>
      <c r="I2010" s="151"/>
      <c r="L2010" s="147"/>
      <c r="M2010" s="152"/>
      <c r="T2010" s="153"/>
      <c r="AT2010" s="149" t="s">
        <v>162</v>
      </c>
      <c r="AU2010" s="149" t="s">
        <v>82</v>
      </c>
      <c r="AV2010" s="12" t="s">
        <v>80</v>
      </c>
      <c r="AW2010" s="12" t="s">
        <v>30</v>
      </c>
      <c r="AX2010" s="12" t="s">
        <v>73</v>
      </c>
      <c r="AY2010" s="149" t="s">
        <v>155</v>
      </c>
    </row>
    <row r="2011" spans="2:65" s="13" customFormat="1" ht="10.199999999999999">
      <c r="B2011" s="154"/>
      <c r="D2011" s="148" t="s">
        <v>162</v>
      </c>
      <c r="E2011" s="155" t="s">
        <v>1</v>
      </c>
      <c r="F2011" s="156" t="s">
        <v>2017</v>
      </c>
      <c r="H2011" s="157">
        <v>49.112000000000002</v>
      </c>
      <c r="I2011" s="158"/>
      <c r="L2011" s="154"/>
      <c r="M2011" s="159"/>
      <c r="T2011" s="160"/>
      <c r="AT2011" s="155" t="s">
        <v>162</v>
      </c>
      <c r="AU2011" s="155" t="s">
        <v>82</v>
      </c>
      <c r="AV2011" s="13" t="s">
        <v>82</v>
      </c>
      <c r="AW2011" s="13" t="s">
        <v>30</v>
      </c>
      <c r="AX2011" s="13" t="s">
        <v>73</v>
      </c>
      <c r="AY2011" s="155" t="s">
        <v>155</v>
      </c>
    </row>
    <row r="2012" spans="2:65" s="12" customFormat="1" ht="10.199999999999999">
      <c r="B2012" s="147"/>
      <c r="D2012" s="148" t="s">
        <v>162</v>
      </c>
      <c r="E2012" s="149" t="s">
        <v>1</v>
      </c>
      <c r="F2012" s="150" t="s">
        <v>770</v>
      </c>
      <c r="H2012" s="149" t="s">
        <v>1</v>
      </c>
      <c r="I2012" s="151"/>
      <c r="L2012" s="147"/>
      <c r="M2012" s="152"/>
      <c r="T2012" s="153"/>
      <c r="AT2012" s="149" t="s">
        <v>162</v>
      </c>
      <c r="AU2012" s="149" t="s">
        <v>82</v>
      </c>
      <c r="AV2012" s="12" t="s">
        <v>80</v>
      </c>
      <c r="AW2012" s="12" t="s">
        <v>30</v>
      </c>
      <c r="AX2012" s="12" t="s">
        <v>73</v>
      </c>
      <c r="AY2012" s="149" t="s">
        <v>155</v>
      </c>
    </row>
    <row r="2013" spans="2:65" s="13" customFormat="1" ht="10.199999999999999">
      <c r="B2013" s="154"/>
      <c r="D2013" s="148" t="s">
        <v>162</v>
      </c>
      <c r="E2013" s="155" t="s">
        <v>1</v>
      </c>
      <c r="F2013" s="156" t="s">
        <v>2018</v>
      </c>
      <c r="H2013" s="157">
        <v>47.472999999999999</v>
      </c>
      <c r="I2013" s="158"/>
      <c r="L2013" s="154"/>
      <c r="M2013" s="159"/>
      <c r="T2013" s="160"/>
      <c r="AT2013" s="155" t="s">
        <v>162</v>
      </c>
      <c r="AU2013" s="155" t="s">
        <v>82</v>
      </c>
      <c r="AV2013" s="13" t="s">
        <v>82</v>
      </c>
      <c r="AW2013" s="13" t="s">
        <v>30</v>
      </c>
      <c r="AX2013" s="13" t="s">
        <v>73</v>
      </c>
      <c r="AY2013" s="155" t="s">
        <v>155</v>
      </c>
    </row>
    <row r="2014" spans="2:65" s="14" customFormat="1" ht="10.199999999999999">
      <c r="B2014" s="161"/>
      <c r="D2014" s="148" t="s">
        <v>162</v>
      </c>
      <c r="E2014" s="162" t="s">
        <v>1</v>
      </c>
      <c r="F2014" s="163" t="s">
        <v>165</v>
      </c>
      <c r="H2014" s="164">
        <v>96.585000000000008</v>
      </c>
      <c r="I2014" s="165"/>
      <c r="L2014" s="161"/>
      <c r="M2014" s="166"/>
      <c r="T2014" s="167"/>
      <c r="AT2014" s="162" t="s">
        <v>162</v>
      </c>
      <c r="AU2014" s="162" t="s">
        <v>82</v>
      </c>
      <c r="AV2014" s="14" t="s">
        <v>90</v>
      </c>
      <c r="AW2014" s="14" t="s">
        <v>30</v>
      </c>
      <c r="AX2014" s="14" t="s">
        <v>80</v>
      </c>
      <c r="AY2014" s="162" t="s">
        <v>155</v>
      </c>
    </row>
    <row r="2015" spans="2:65" s="1" customFormat="1" ht="62.7" customHeight="1">
      <c r="B2015" s="32"/>
      <c r="C2015" s="133" t="s">
        <v>2019</v>
      </c>
      <c r="D2015" s="133" t="s">
        <v>158</v>
      </c>
      <c r="E2015" s="134" t="s">
        <v>2020</v>
      </c>
      <c r="F2015" s="135" t="s">
        <v>2021</v>
      </c>
      <c r="G2015" s="136" t="s">
        <v>213</v>
      </c>
      <c r="H2015" s="137">
        <v>3.08</v>
      </c>
      <c r="I2015" s="138"/>
      <c r="J2015" s="139">
        <f>ROUND(I2015*H2015,2)</f>
        <v>0</v>
      </c>
      <c r="K2015" s="140"/>
      <c r="L2015" s="32"/>
      <c r="M2015" s="141" t="s">
        <v>1</v>
      </c>
      <c r="N2015" s="142" t="s">
        <v>38</v>
      </c>
      <c r="P2015" s="143">
        <f>O2015*H2015</f>
        <v>0</v>
      </c>
      <c r="Q2015" s="143">
        <v>0</v>
      </c>
      <c r="R2015" s="143">
        <f>Q2015*H2015</f>
        <v>0</v>
      </c>
      <c r="S2015" s="143">
        <v>0</v>
      </c>
      <c r="T2015" s="144">
        <f>S2015*H2015</f>
        <v>0</v>
      </c>
      <c r="AR2015" s="145" t="s">
        <v>242</v>
      </c>
      <c r="AT2015" s="145" t="s">
        <v>158</v>
      </c>
      <c r="AU2015" s="145" t="s">
        <v>82</v>
      </c>
      <c r="AY2015" s="17" t="s">
        <v>155</v>
      </c>
      <c r="BE2015" s="146">
        <f>IF(N2015="základní",J2015,0)</f>
        <v>0</v>
      </c>
      <c r="BF2015" s="146">
        <f>IF(N2015="snížená",J2015,0)</f>
        <v>0</v>
      </c>
      <c r="BG2015" s="146">
        <f>IF(N2015="zákl. přenesená",J2015,0)</f>
        <v>0</v>
      </c>
      <c r="BH2015" s="146">
        <f>IF(N2015="sníž. přenesená",J2015,0)</f>
        <v>0</v>
      </c>
      <c r="BI2015" s="146">
        <f>IF(N2015="nulová",J2015,0)</f>
        <v>0</v>
      </c>
      <c r="BJ2015" s="17" t="s">
        <v>80</v>
      </c>
      <c r="BK2015" s="146">
        <f>ROUND(I2015*H2015,2)</f>
        <v>0</v>
      </c>
      <c r="BL2015" s="17" t="s">
        <v>242</v>
      </c>
      <c r="BM2015" s="145" t="s">
        <v>2022</v>
      </c>
    </row>
    <row r="2016" spans="2:65" s="12" customFormat="1" ht="10.199999999999999">
      <c r="B2016" s="147"/>
      <c r="D2016" s="148" t="s">
        <v>162</v>
      </c>
      <c r="E2016" s="149" t="s">
        <v>1</v>
      </c>
      <c r="F2016" s="150" t="s">
        <v>548</v>
      </c>
      <c r="H2016" s="149" t="s">
        <v>1</v>
      </c>
      <c r="I2016" s="151"/>
      <c r="L2016" s="147"/>
      <c r="M2016" s="152"/>
      <c r="T2016" s="153"/>
      <c r="AT2016" s="149" t="s">
        <v>162</v>
      </c>
      <c r="AU2016" s="149" t="s">
        <v>82</v>
      </c>
      <c r="AV2016" s="12" t="s">
        <v>80</v>
      </c>
      <c r="AW2016" s="12" t="s">
        <v>30</v>
      </c>
      <c r="AX2016" s="12" t="s">
        <v>73</v>
      </c>
      <c r="AY2016" s="149" t="s">
        <v>155</v>
      </c>
    </row>
    <row r="2017" spans="2:65" s="13" customFormat="1" ht="10.199999999999999">
      <c r="B2017" s="154"/>
      <c r="D2017" s="148" t="s">
        <v>162</v>
      </c>
      <c r="E2017" s="155" t="s">
        <v>1</v>
      </c>
      <c r="F2017" s="156" t="s">
        <v>2001</v>
      </c>
      <c r="H2017" s="157">
        <v>3.08</v>
      </c>
      <c r="I2017" s="158"/>
      <c r="L2017" s="154"/>
      <c r="M2017" s="159"/>
      <c r="T2017" s="160"/>
      <c r="AT2017" s="155" t="s">
        <v>162</v>
      </c>
      <c r="AU2017" s="155" t="s">
        <v>82</v>
      </c>
      <c r="AV2017" s="13" t="s">
        <v>82</v>
      </c>
      <c r="AW2017" s="13" t="s">
        <v>30</v>
      </c>
      <c r="AX2017" s="13" t="s">
        <v>73</v>
      </c>
      <c r="AY2017" s="155" t="s">
        <v>155</v>
      </c>
    </row>
    <row r="2018" spans="2:65" s="14" customFormat="1" ht="10.199999999999999">
      <c r="B2018" s="161"/>
      <c r="D2018" s="148" t="s">
        <v>162</v>
      </c>
      <c r="E2018" s="162" t="s">
        <v>1</v>
      </c>
      <c r="F2018" s="163" t="s">
        <v>165</v>
      </c>
      <c r="H2018" s="164">
        <v>3.08</v>
      </c>
      <c r="I2018" s="165"/>
      <c r="L2018" s="161"/>
      <c r="M2018" s="166"/>
      <c r="T2018" s="167"/>
      <c r="AT2018" s="162" t="s">
        <v>162</v>
      </c>
      <c r="AU2018" s="162" t="s">
        <v>82</v>
      </c>
      <c r="AV2018" s="14" t="s">
        <v>90</v>
      </c>
      <c r="AW2018" s="14" t="s">
        <v>30</v>
      </c>
      <c r="AX2018" s="14" t="s">
        <v>80</v>
      </c>
      <c r="AY2018" s="162" t="s">
        <v>155</v>
      </c>
    </row>
    <row r="2019" spans="2:65" s="1" customFormat="1" ht="33" customHeight="1">
      <c r="B2019" s="32"/>
      <c r="C2019" s="133" t="s">
        <v>1355</v>
      </c>
      <c r="D2019" s="133" t="s">
        <v>158</v>
      </c>
      <c r="E2019" s="134" t="s">
        <v>2023</v>
      </c>
      <c r="F2019" s="135" t="s">
        <v>2024</v>
      </c>
      <c r="G2019" s="136" t="s">
        <v>441</v>
      </c>
      <c r="H2019" s="137">
        <v>2</v>
      </c>
      <c r="I2019" s="138"/>
      <c r="J2019" s="139">
        <f>ROUND(I2019*H2019,2)</f>
        <v>0</v>
      </c>
      <c r="K2019" s="140"/>
      <c r="L2019" s="32"/>
      <c r="M2019" s="141" t="s">
        <v>1</v>
      </c>
      <c r="N2019" s="142" t="s">
        <v>38</v>
      </c>
      <c r="P2019" s="143">
        <f>O2019*H2019</f>
        <v>0</v>
      </c>
      <c r="Q2019" s="143">
        <v>0</v>
      </c>
      <c r="R2019" s="143">
        <f>Q2019*H2019</f>
        <v>0</v>
      </c>
      <c r="S2019" s="143">
        <v>0</v>
      </c>
      <c r="T2019" s="144">
        <f>S2019*H2019</f>
        <v>0</v>
      </c>
      <c r="AR2019" s="145" t="s">
        <v>242</v>
      </c>
      <c r="AT2019" s="145" t="s">
        <v>158</v>
      </c>
      <c r="AU2019" s="145" t="s">
        <v>82</v>
      </c>
      <c r="AY2019" s="17" t="s">
        <v>155</v>
      </c>
      <c r="BE2019" s="146">
        <f>IF(N2019="základní",J2019,0)</f>
        <v>0</v>
      </c>
      <c r="BF2019" s="146">
        <f>IF(N2019="snížená",J2019,0)</f>
        <v>0</v>
      </c>
      <c r="BG2019" s="146">
        <f>IF(N2019="zákl. přenesená",J2019,0)</f>
        <v>0</v>
      </c>
      <c r="BH2019" s="146">
        <f>IF(N2019="sníž. přenesená",J2019,0)</f>
        <v>0</v>
      </c>
      <c r="BI2019" s="146">
        <f>IF(N2019="nulová",J2019,0)</f>
        <v>0</v>
      </c>
      <c r="BJ2019" s="17" t="s">
        <v>80</v>
      </c>
      <c r="BK2019" s="146">
        <f>ROUND(I2019*H2019,2)</f>
        <v>0</v>
      </c>
      <c r="BL2019" s="17" t="s">
        <v>242</v>
      </c>
      <c r="BM2019" s="145" t="s">
        <v>2025</v>
      </c>
    </row>
    <row r="2020" spans="2:65" s="12" customFormat="1" ht="10.199999999999999">
      <c r="B2020" s="147"/>
      <c r="D2020" s="148" t="s">
        <v>162</v>
      </c>
      <c r="E2020" s="149" t="s">
        <v>1</v>
      </c>
      <c r="F2020" s="150" t="s">
        <v>480</v>
      </c>
      <c r="H2020" s="149" t="s">
        <v>1</v>
      </c>
      <c r="I2020" s="151"/>
      <c r="L2020" s="147"/>
      <c r="M2020" s="152"/>
      <c r="T2020" s="153"/>
      <c r="AT2020" s="149" t="s">
        <v>162</v>
      </c>
      <c r="AU2020" s="149" t="s">
        <v>82</v>
      </c>
      <c r="AV2020" s="12" t="s">
        <v>80</v>
      </c>
      <c r="AW2020" s="12" t="s">
        <v>30</v>
      </c>
      <c r="AX2020" s="12" t="s">
        <v>73</v>
      </c>
      <c r="AY2020" s="149" t="s">
        <v>155</v>
      </c>
    </row>
    <row r="2021" spans="2:65" s="12" customFormat="1" ht="10.199999999999999">
      <c r="B2021" s="147"/>
      <c r="D2021" s="148" t="s">
        <v>162</v>
      </c>
      <c r="E2021" s="149" t="s">
        <v>1</v>
      </c>
      <c r="F2021" s="150" t="s">
        <v>246</v>
      </c>
      <c r="H2021" s="149" t="s">
        <v>1</v>
      </c>
      <c r="I2021" s="151"/>
      <c r="L2021" s="147"/>
      <c r="M2021" s="152"/>
      <c r="T2021" s="153"/>
      <c r="AT2021" s="149" t="s">
        <v>162</v>
      </c>
      <c r="AU2021" s="149" t="s">
        <v>82</v>
      </c>
      <c r="AV2021" s="12" t="s">
        <v>80</v>
      </c>
      <c r="AW2021" s="12" t="s">
        <v>30</v>
      </c>
      <c r="AX2021" s="12" t="s">
        <v>73</v>
      </c>
      <c r="AY2021" s="149" t="s">
        <v>155</v>
      </c>
    </row>
    <row r="2022" spans="2:65" s="12" customFormat="1" ht="10.199999999999999">
      <c r="B2022" s="147"/>
      <c r="D2022" s="148" t="s">
        <v>162</v>
      </c>
      <c r="E2022" s="149" t="s">
        <v>1</v>
      </c>
      <c r="F2022" s="150" t="s">
        <v>247</v>
      </c>
      <c r="H2022" s="149" t="s">
        <v>1</v>
      </c>
      <c r="I2022" s="151"/>
      <c r="L2022" s="147"/>
      <c r="M2022" s="152"/>
      <c r="T2022" s="153"/>
      <c r="AT2022" s="149" t="s">
        <v>162</v>
      </c>
      <c r="AU2022" s="149" t="s">
        <v>82</v>
      </c>
      <c r="AV2022" s="12" t="s">
        <v>80</v>
      </c>
      <c r="AW2022" s="12" t="s">
        <v>30</v>
      </c>
      <c r="AX2022" s="12" t="s">
        <v>73</v>
      </c>
      <c r="AY2022" s="149" t="s">
        <v>155</v>
      </c>
    </row>
    <row r="2023" spans="2:65" s="12" customFormat="1" ht="10.199999999999999">
      <c r="B2023" s="147"/>
      <c r="D2023" s="148" t="s">
        <v>162</v>
      </c>
      <c r="E2023" s="149" t="s">
        <v>1</v>
      </c>
      <c r="F2023" s="150" t="s">
        <v>2026</v>
      </c>
      <c r="H2023" s="149" t="s">
        <v>1</v>
      </c>
      <c r="I2023" s="151"/>
      <c r="L2023" s="147"/>
      <c r="M2023" s="152"/>
      <c r="T2023" s="153"/>
      <c r="AT2023" s="149" t="s">
        <v>162</v>
      </c>
      <c r="AU2023" s="149" t="s">
        <v>82</v>
      </c>
      <c r="AV2023" s="12" t="s">
        <v>80</v>
      </c>
      <c r="AW2023" s="12" t="s">
        <v>30</v>
      </c>
      <c r="AX2023" s="12" t="s">
        <v>73</v>
      </c>
      <c r="AY2023" s="149" t="s">
        <v>155</v>
      </c>
    </row>
    <row r="2024" spans="2:65" s="13" customFormat="1" ht="10.199999999999999">
      <c r="B2024" s="154"/>
      <c r="D2024" s="148" t="s">
        <v>162</v>
      </c>
      <c r="E2024" s="155" t="s">
        <v>1</v>
      </c>
      <c r="F2024" s="156" t="s">
        <v>82</v>
      </c>
      <c r="H2024" s="157">
        <v>2</v>
      </c>
      <c r="I2024" s="158"/>
      <c r="L2024" s="154"/>
      <c r="M2024" s="159"/>
      <c r="T2024" s="160"/>
      <c r="AT2024" s="155" t="s">
        <v>162</v>
      </c>
      <c r="AU2024" s="155" t="s">
        <v>82</v>
      </c>
      <c r="AV2024" s="13" t="s">
        <v>82</v>
      </c>
      <c r="AW2024" s="13" t="s">
        <v>30</v>
      </c>
      <c r="AX2024" s="13" t="s">
        <v>73</v>
      </c>
      <c r="AY2024" s="155" t="s">
        <v>155</v>
      </c>
    </row>
    <row r="2025" spans="2:65" s="14" customFormat="1" ht="10.199999999999999">
      <c r="B2025" s="161"/>
      <c r="D2025" s="148" t="s">
        <v>162</v>
      </c>
      <c r="E2025" s="162" t="s">
        <v>1</v>
      </c>
      <c r="F2025" s="163" t="s">
        <v>165</v>
      </c>
      <c r="H2025" s="164">
        <v>2</v>
      </c>
      <c r="I2025" s="165"/>
      <c r="L2025" s="161"/>
      <c r="M2025" s="166"/>
      <c r="T2025" s="167"/>
      <c r="AT2025" s="162" t="s">
        <v>162</v>
      </c>
      <c r="AU2025" s="162" t="s">
        <v>82</v>
      </c>
      <c r="AV2025" s="14" t="s">
        <v>90</v>
      </c>
      <c r="AW2025" s="14" t="s">
        <v>30</v>
      </c>
      <c r="AX2025" s="14" t="s">
        <v>80</v>
      </c>
      <c r="AY2025" s="162" t="s">
        <v>155</v>
      </c>
    </row>
    <row r="2026" spans="2:65" s="1" customFormat="1" ht="44.25" customHeight="1">
      <c r="B2026" s="32"/>
      <c r="C2026" s="175" t="s">
        <v>2027</v>
      </c>
      <c r="D2026" s="175" t="s">
        <v>260</v>
      </c>
      <c r="E2026" s="176" t="s">
        <v>2028</v>
      </c>
      <c r="F2026" s="177" t="s">
        <v>2029</v>
      </c>
      <c r="G2026" s="178" t="s">
        <v>441</v>
      </c>
      <c r="H2026" s="179">
        <v>2</v>
      </c>
      <c r="I2026" s="180"/>
      <c r="J2026" s="181">
        <f>ROUND(I2026*H2026,2)</f>
        <v>0</v>
      </c>
      <c r="K2026" s="182"/>
      <c r="L2026" s="183"/>
      <c r="M2026" s="184" t="s">
        <v>1</v>
      </c>
      <c r="N2026" s="185" t="s">
        <v>38</v>
      </c>
      <c r="P2026" s="143">
        <f>O2026*H2026</f>
        <v>0</v>
      </c>
      <c r="Q2026" s="143">
        <v>0</v>
      </c>
      <c r="R2026" s="143">
        <f>Q2026*H2026</f>
        <v>0</v>
      </c>
      <c r="S2026" s="143">
        <v>0</v>
      </c>
      <c r="T2026" s="144">
        <f>S2026*H2026</f>
        <v>0</v>
      </c>
      <c r="AR2026" s="145" t="s">
        <v>336</v>
      </c>
      <c r="AT2026" s="145" t="s">
        <v>260</v>
      </c>
      <c r="AU2026" s="145" t="s">
        <v>82</v>
      </c>
      <c r="AY2026" s="17" t="s">
        <v>155</v>
      </c>
      <c r="BE2026" s="146">
        <f>IF(N2026="základní",J2026,0)</f>
        <v>0</v>
      </c>
      <c r="BF2026" s="146">
        <f>IF(N2026="snížená",J2026,0)</f>
        <v>0</v>
      </c>
      <c r="BG2026" s="146">
        <f>IF(N2026="zákl. přenesená",J2026,0)</f>
        <v>0</v>
      </c>
      <c r="BH2026" s="146">
        <f>IF(N2026="sníž. přenesená",J2026,0)</f>
        <v>0</v>
      </c>
      <c r="BI2026" s="146">
        <f>IF(N2026="nulová",J2026,0)</f>
        <v>0</v>
      </c>
      <c r="BJ2026" s="17" t="s">
        <v>80</v>
      </c>
      <c r="BK2026" s="146">
        <f>ROUND(I2026*H2026,2)</f>
        <v>0</v>
      </c>
      <c r="BL2026" s="17" t="s">
        <v>242</v>
      </c>
      <c r="BM2026" s="145" t="s">
        <v>2030</v>
      </c>
    </row>
    <row r="2027" spans="2:65" s="1" customFormat="1" ht="33" customHeight="1">
      <c r="B2027" s="32"/>
      <c r="C2027" s="133" t="s">
        <v>1358</v>
      </c>
      <c r="D2027" s="133" t="s">
        <v>158</v>
      </c>
      <c r="E2027" s="134" t="s">
        <v>2031</v>
      </c>
      <c r="F2027" s="135" t="s">
        <v>2032</v>
      </c>
      <c r="G2027" s="136" t="s">
        <v>213</v>
      </c>
      <c r="H2027" s="137">
        <v>11.092000000000001</v>
      </c>
      <c r="I2027" s="138"/>
      <c r="J2027" s="139">
        <f>ROUND(I2027*H2027,2)</f>
        <v>0</v>
      </c>
      <c r="K2027" s="140"/>
      <c r="L2027" s="32"/>
      <c r="M2027" s="141" t="s">
        <v>1</v>
      </c>
      <c r="N2027" s="142" t="s">
        <v>38</v>
      </c>
      <c r="P2027" s="143">
        <f>O2027*H2027</f>
        <v>0</v>
      </c>
      <c r="Q2027" s="143">
        <v>0</v>
      </c>
      <c r="R2027" s="143">
        <f>Q2027*H2027</f>
        <v>0</v>
      </c>
      <c r="S2027" s="143">
        <v>0</v>
      </c>
      <c r="T2027" s="144">
        <f>S2027*H2027</f>
        <v>0</v>
      </c>
      <c r="AR2027" s="145" t="s">
        <v>242</v>
      </c>
      <c r="AT2027" s="145" t="s">
        <v>158</v>
      </c>
      <c r="AU2027" s="145" t="s">
        <v>82</v>
      </c>
      <c r="AY2027" s="17" t="s">
        <v>155</v>
      </c>
      <c r="BE2027" s="146">
        <f>IF(N2027="základní",J2027,0)</f>
        <v>0</v>
      </c>
      <c r="BF2027" s="146">
        <f>IF(N2027="snížená",J2027,0)</f>
        <v>0</v>
      </c>
      <c r="BG2027" s="146">
        <f>IF(N2027="zákl. přenesená",J2027,0)</f>
        <v>0</v>
      </c>
      <c r="BH2027" s="146">
        <f>IF(N2027="sníž. přenesená",J2027,0)</f>
        <v>0</v>
      </c>
      <c r="BI2027" s="146">
        <f>IF(N2027="nulová",J2027,0)</f>
        <v>0</v>
      </c>
      <c r="BJ2027" s="17" t="s">
        <v>80</v>
      </c>
      <c r="BK2027" s="146">
        <f>ROUND(I2027*H2027,2)</f>
        <v>0</v>
      </c>
      <c r="BL2027" s="17" t="s">
        <v>242</v>
      </c>
      <c r="BM2027" s="145" t="s">
        <v>2033</v>
      </c>
    </row>
    <row r="2028" spans="2:65" s="12" customFormat="1" ht="10.199999999999999">
      <c r="B2028" s="147"/>
      <c r="D2028" s="148" t="s">
        <v>162</v>
      </c>
      <c r="E2028" s="149" t="s">
        <v>1</v>
      </c>
      <c r="F2028" s="150" t="s">
        <v>740</v>
      </c>
      <c r="H2028" s="149" t="s">
        <v>1</v>
      </c>
      <c r="I2028" s="151"/>
      <c r="L2028" s="147"/>
      <c r="M2028" s="152"/>
      <c r="T2028" s="153"/>
      <c r="AT2028" s="149" t="s">
        <v>162</v>
      </c>
      <c r="AU2028" s="149" t="s">
        <v>82</v>
      </c>
      <c r="AV2028" s="12" t="s">
        <v>80</v>
      </c>
      <c r="AW2028" s="12" t="s">
        <v>30</v>
      </c>
      <c r="AX2028" s="12" t="s">
        <v>73</v>
      </c>
      <c r="AY2028" s="149" t="s">
        <v>155</v>
      </c>
    </row>
    <row r="2029" spans="2:65" s="13" customFormat="1" ht="10.199999999999999">
      <c r="B2029" s="154"/>
      <c r="D2029" s="148" t="s">
        <v>162</v>
      </c>
      <c r="E2029" s="155" t="s">
        <v>1</v>
      </c>
      <c r="F2029" s="156" t="s">
        <v>2034</v>
      </c>
      <c r="H2029" s="157">
        <v>5.5460000000000003</v>
      </c>
      <c r="I2029" s="158"/>
      <c r="L2029" s="154"/>
      <c r="M2029" s="159"/>
      <c r="T2029" s="160"/>
      <c r="AT2029" s="155" t="s">
        <v>162</v>
      </c>
      <c r="AU2029" s="155" t="s">
        <v>82</v>
      </c>
      <c r="AV2029" s="13" t="s">
        <v>82</v>
      </c>
      <c r="AW2029" s="13" t="s">
        <v>30</v>
      </c>
      <c r="AX2029" s="13" t="s">
        <v>73</v>
      </c>
      <c r="AY2029" s="155" t="s">
        <v>155</v>
      </c>
    </row>
    <row r="2030" spans="2:65" s="12" customFormat="1" ht="10.199999999999999">
      <c r="B2030" s="147"/>
      <c r="D2030" s="148" t="s">
        <v>162</v>
      </c>
      <c r="E2030" s="149" t="s">
        <v>1</v>
      </c>
      <c r="F2030" s="150" t="s">
        <v>744</v>
      </c>
      <c r="H2030" s="149" t="s">
        <v>1</v>
      </c>
      <c r="I2030" s="151"/>
      <c r="L2030" s="147"/>
      <c r="M2030" s="152"/>
      <c r="T2030" s="153"/>
      <c r="AT2030" s="149" t="s">
        <v>162</v>
      </c>
      <c r="AU2030" s="149" t="s">
        <v>82</v>
      </c>
      <c r="AV2030" s="12" t="s">
        <v>80</v>
      </c>
      <c r="AW2030" s="12" t="s">
        <v>30</v>
      </c>
      <c r="AX2030" s="12" t="s">
        <v>73</v>
      </c>
      <c r="AY2030" s="149" t="s">
        <v>155</v>
      </c>
    </row>
    <row r="2031" spans="2:65" s="13" customFormat="1" ht="10.199999999999999">
      <c r="B2031" s="154"/>
      <c r="D2031" s="148" t="s">
        <v>162</v>
      </c>
      <c r="E2031" s="155" t="s">
        <v>1</v>
      </c>
      <c r="F2031" s="156" t="s">
        <v>2034</v>
      </c>
      <c r="H2031" s="157">
        <v>5.5460000000000003</v>
      </c>
      <c r="I2031" s="158"/>
      <c r="L2031" s="154"/>
      <c r="M2031" s="159"/>
      <c r="T2031" s="160"/>
      <c r="AT2031" s="155" t="s">
        <v>162</v>
      </c>
      <c r="AU2031" s="155" t="s">
        <v>82</v>
      </c>
      <c r="AV2031" s="13" t="s">
        <v>82</v>
      </c>
      <c r="AW2031" s="13" t="s">
        <v>30</v>
      </c>
      <c r="AX2031" s="13" t="s">
        <v>73</v>
      </c>
      <c r="AY2031" s="155" t="s">
        <v>155</v>
      </c>
    </row>
    <row r="2032" spans="2:65" s="14" customFormat="1" ht="10.199999999999999">
      <c r="B2032" s="161"/>
      <c r="D2032" s="148" t="s">
        <v>162</v>
      </c>
      <c r="E2032" s="162" t="s">
        <v>1</v>
      </c>
      <c r="F2032" s="163" t="s">
        <v>165</v>
      </c>
      <c r="H2032" s="164">
        <v>11.092000000000001</v>
      </c>
      <c r="I2032" s="165"/>
      <c r="L2032" s="161"/>
      <c r="M2032" s="166"/>
      <c r="T2032" s="167"/>
      <c r="AT2032" s="162" t="s">
        <v>162</v>
      </c>
      <c r="AU2032" s="162" t="s">
        <v>82</v>
      </c>
      <c r="AV2032" s="14" t="s">
        <v>90</v>
      </c>
      <c r="AW2032" s="14" t="s">
        <v>30</v>
      </c>
      <c r="AX2032" s="14" t="s">
        <v>80</v>
      </c>
      <c r="AY2032" s="162" t="s">
        <v>155</v>
      </c>
    </row>
    <row r="2033" spans="2:65" s="1" customFormat="1" ht="24.15" customHeight="1">
      <c r="B2033" s="32"/>
      <c r="C2033" s="133" t="s">
        <v>2035</v>
      </c>
      <c r="D2033" s="133" t="s">
        <v>158</v>
      </c>
      <c r="E2033" s="134" t="s">
        <v>2036</v>
      </c>
      <c r="F2033" s="135" t="s">
        <v>2037</v>
      </c>
      <c r="G2033" s="136" t="s">
        <v>213</v>
      </c>
      <c r="H2033" s="137">
        <v>149.86000000000001</v>
      </c>
      <c r="I2033" s="138"/>
      <c r="J2033" s="139">
        <f>ROUND(I2033*H2033,2)</f>
        <v>0</v>
      </c>
      <c r="K2033" s="140"/>
      <c r="L2033" s="32"/>
      <c r="M2033" s="141" t="s">
        <v>1</v>
      </c>
      <c r="N2033" s="142" t="s">
        <v>38</v>
      </c>
      <c r="P2033" s="143">
        <f>O2033*H2033</f>
        <v>0</v>
      </c>
      <c r="Q2033" s="143">
        <v>0</v>
      </c>
      <c r="R2033" s="143">
        <f>Q2033*H2033</f>
        <v>0</v>
      </c>
      <c r="S2033" s="143">
        <v>0</v>
      </c>
      <c r="T2033" s="144">
        <f>S2033*H2033</f>
        <v>0</v>
      </c>
      <c r="AR2033" s="145" t="s">
        <v>242</v>
      </c>
      <c r="AT2033" s="145" t="s">
        <v>158</v>
      </c>
      <c r="AU2033" s="145" t="s">
        <v>82</v>
      </c>
      <c r="AY2033" s="17" t="s">
        <v>155</v>
      </c>
      <c r="BE2033" s="146">
        <f>IF(N2033="základní",J2033,0)</f>
        <v>0</v>
      </c>
      <c r="BF2033" s="146">
        <f>IF(N2033="snížená",J2033,0)</f>
        <v>0</v>
      </c>
      <c r="BG2033" s="146">
        <f>IF(N2033="zákl. přenesená",J2033,0)</f>
        <v>0</v>
      </c>
      <c r="BH2033" s="146">
        <f>IF(N2033="sníž. přenesená",J2033,0)</f>
        <v>0</v>
      </c>
      <c r="BI2033" s="146">
        <f>IF(N2033="nulová",J2033,0)</f>
        <v>0</v>
      </c>
      <c r="BJ2033" s="17" t="s">
        <v>80</v>
      </c>
      <c r="BK2033" s="146">
        <f>ROUND(I2033*H2033,2)</f>
        <v>0</v>
      </c>
      <c r="BL2033" s="17" t="s">
        <v>242</v>
      </c>
      <c r="BM2033" s="145" t="s">
        <v>2038</v>
      </c>
    </row>
    <row r="2034" spans="2:65" s="12" customFormat="1" ht="10.199999999999999">
      <c r="B2034" s="147"/>
      <c r="D2034" s="148" t="s">
        <v>162</v>
      </c>
      <c r="E2034" s="149" t="s">
        <v>1</v>
      </c>
      <c r="F2034" s="150" t="s">
        <v>2039</v>
      </c>
      <c r="H2034" s="149" t="s">
        <v>1</v>
      </c>
      <c r="I2034" s="151"/>
      <c r="L2034" s="147"/>
      <c r="M2034" s="152"/>
      <c r="T2034" s="153"/>
      <c r="AT2034" s="149" t="s">
        <v>162</v>
      </c>
      <c r="AU2034" s="149" t="s">
        <v>82</v>
      </c>
      <c r="AV2034" s="12" t="s">
        <v>80</v>
      </c>
      <c r="AW2034" s="12" t="s">
        <v>30</v>
      </c>
      <c r="AX2034" s="12" t="s">
        <v>73</v>
      </c>
      <c r="AY2034" s="149" t="s">
        <v>155</v>
      </c>
    </row>
    <row r="2035" spans="2:65" s="13" customFormat="1" ht="10.199999999999999">
      <c r="B2035" s="154"/>
      <c r="D2035" s="148" t="s">
        <v>162</v>
      </c>
      <c r="E2035" s="155" t="s">
        <v>1</v>
      </c>
      <c r="F2035" s="156" t="s">
        <v>2040</v>
      </c>
      <c r="H2035" s="157">
        <v>149.86000000000001</v>
      </c>
      <c r="I2035" s="158"/>
      <c r="L2035" s="154"/>
      <c r="M2035" s="159"/>
      <c r="T2035" s="160"/>
      <c r="AT2035" s="155" t="s">
        <v>162</v>
      </c>
      <c r="AU2035" s="155" t="s">
        <v>82</v>
      </c>
      <c r="AV2035" s="13" t="s">
        <v>82</v>
      </c>
      <c r="AW2035" s="13" t="s">
        <v>30</v>
      </c>
      <c r="AX2035" s="13" t="s">
        <v>73</v>
      </c>
      <c r="AY2035" s="155" t="s">
        <v>155</v>
      </c>
    </row>
    <row r="2036" spans="2:65" s="14" customFormat="1" ht="10.199999999999999">
      <c r="B2036" s="161"/>
      <c r="D2036" s="148" t="s">
        <v>162</v>
      </c>
      <c r="E2036" s="162" t="s">
        <v>1</v>
      </c>
      <c r="F2036" s="163" t="s">
        <v>165</v>
      </c>
      <c r="H2036" s="164">
        <v>149.86000000000001</v>
      </c>
      <c r="I2036" s="165"/>
      <c r="L2036" s="161"/>
      <c r="M2036" s="166"/>
      <c r="T2036" s="167"/>
      <c r="AT2036" s="162" t="s">
        <v>162</v>
      </c>
      <c r="AU2036" s="162" t="s">
        <v>82</v>
      </c>
      <c r="AV2036" s="14" t="s">
        <v>90</v>
      </c>
      <c r="AW2036" s="14" t="s">
        <v>30</v>
      </c>
      <c r="AX2036" s="14" t="s">
        <v>80</v>
      </c>
      <c r="AY2036" s="162" t="s">
        <v>155</v>
      </c>
    </row>
    <row r="2037" spans="2:65" s="1" customFormat="1" ht="66.75" customHeight="1">
      <c r="B2037" s="32"/>
      <c r="C2037" s="133" t="s">
        <v>1371</v>
      </c>
      <c r="D2037" s="133" t="s">
        <v>158</v>
      </c>
      <c r="E2037" s="134" t="s">
        <v>2041</v>
      </c>
      <c r="F2037" s="135" t="s">
        <v>2042</v>
      </c>
      <c r="G2037" s="136" t="s">
        <v>335</v>
      </c>
      <c r="H2037" s="137">
        <v>6.2050000000000001</v>
      </c>
      <c r="I2037" s="138"/>
      <c r="J2037" s="139">
        <f>ROUND(I2037*H2037,2)</f>
        <v>0</v>
      </c>
      <c r="K2037" s="140"/>
      <c r="L2037" s="32"/>
      <c r="M2037" s="141" t="s">
        <v>1</v>
      </c>
      <c r="N2037" s="142" t="s">
        <v>38</v>
      </c>
      <c r="P2037" s="143">
        <f>O2037*H2037</f>
        <v>0</v>
      </c>
      <c r="Q2037" s="143">
        <v>0</v>
      </c>
      <c r="R2037" s="143">
        <f>Q2037*H2037</f>
        <v>0</v>
      </c>
      <c r="S2037" s="143">
        <v>0</v>
      </c>
      <c r="T2037" s="144">
        <f>S2037*H2037</f>
        <v>0</v>
      </c>
      <c r="AR2037" s="145" t="s">
        <v>242</v>
      </c>
      <c r="AT2037" s="145" t="s">
        <v>158</v>
      </c>
      <c r="AU2037" s="145" t="s">
        <v>82</v>
      </c>
      <c r="AY2037" s="17" t="s">
        <v>155</v>
      </c>
      <c r="BE2037" s="146">
        <f>IF(N2037="základní",J2037,0)</f>
        <v>0</v>
      </c>
      <c r="BF2037" s="146">
        <f>IF(N2037="snížená",J2037,0)</f>
        <v>0</v>
      </c>
      <c r="BG2037" s="146">
        <f>IF(N2037="zákl. přenesená",J2037,0)</f>
        <v>0</v>
      </c>
      <c r="BH2037" s="146">
        <f>IF(N2037="sníž. přenesená",J2037,0)</f>
        <v>0</v>
      </c>
      <c r="BI2037" s="146">
        <f>IF(N2037="nulová",J2037,0)</f>
        <v>0</v>
      </c>
      <c r="BJ2037" s="17" t="s">
        <v>80</v>
      </c>
      <c r="BK2037" s="146">
        <f>ROUND(I2037*H2037,2)</f>
        <v>0</v>
      </c>
      <c r="BL2037" s="17" t="s">
        <v>242</v>
      </c>
      <c r="BM2037" s="145" t="s">
        <v>2043</v>
      </c>
    </row>
    <row r="2038" spans="2:65" s="11" customFormat="1" ht="22.8" customHeight="1">
      <c r="B2038" s="121"/>
      <c r="D2038" s="122" t="s">
        <v>72</v>
      </c>
      <c r="E2038" s="131" t="s">
        <v>2044</v>
      </c>
      <c r="F2038" s="131" t="s">
        <v>2045</v>
      </c>
      <c r="I2038" s="124"/>
      <c r="J2038" s="132">
        <f>BK2038</f>
        <v>0</v>
      </c>
      <c r="L2038" s="121"/>
      <c r="M2038" s="126"/>
      <c r="P2038" s="127">
        <f>SUM(P2039:P2092)</f>
        <v>0</v>
      </c>
      <c r="R2038" s="127">
        <f>SUM(R2039:R2092)</f>
        <v>0</v>
      </c>
      <c r="T2038" s="128">
        <f>SUM(T2039:T2092)</f>
        <v>0</v>
      </c>
      <c r="AR2038" s="122" t="s">
        <v>82</v>
      </c>
      <c r="AT2038" s="129" t="s">
        <v>72</v>
      </c>
      <c r="AU2038" s="129" t="s">
        <v>80</v>
      </c>
      <c r="AY2038" s="122" t="s">
        <v>155</v>
      </c>
      <c r="BK2038" s="130">
        <f>SUM(BK2039:BK2092)</f>
        <v>0</v>
      </c>
    </row>
    <row r="2039" spans="2:65" s="1" customFormat="1" ht="21.75" customHeight="1">
      <c r="B2039" s="32"/>
      <c r="C2039" s="133" t="s">
        <v>2046</v>
      </c>
      <c r="D2039" s="133" t="s">
        <v>158</v>
      </c>
      <c r="E2039" s="134" t="s">
        <v>2047</v>
      </c>
      <c r="F2039" s="135" t="s">
        <v>2048</v>
      </c>
      <c r="G2039" s="136" t="s">
        <v>457</v>
      </c>
      <c r="H2039" s="137">
        <v>43.5</v>
      </c>
      <c r="I2039" s="138"/>
      <c r="J2039" s="139">
        <f>ROUND(I2039*H2039,2)</f>
        <v>0</v>
      </c>
      <c r="K2039" s="140"/>
      <c r="L2039" s="32"/>
      <c r="M2039" s="141" t="s">
        <v>1</v>
      </c>
      <c r="N2039" s="142" t="s">
        <v>38</v>
      </c>
      <c r="P2039" s="143">
        <f>O2039*H2039</f>
        <v>0</v>
      </c>
      <c r="Q2039" s="143">
        <v>0</v>
      </c>
      <c r="R2039" s="143">
        <f>Q2039*H2039</f>
        <v>0</v>
      </c>
      <c r="S2039" s="143">
        <v>0</v>
      </c>
      <c r="T2039" s="144">
        <f>S2039*H2039</f>
        <v>0</v>
      </c>
      <c r="AR2039" s="145" t="s">
        <v>242</v>
      </c>
      <c r="AT2039" s="145" t="s">
        <v>158</v>
      </c>
      <c r="AU2039" s="145" t="s">
        <v>82</v>
      </c>
      <c r="AY2039" s="17" t="s">
        <v>155</v>
      </c>
      <c r="BE2039" s="146">
        <f>IF(N2039="základní",J2039,0)</f>
        <v>0</v>
      </c>
      <c r="BF2039" s="146">
        <f>IF(N2039="snížená",J2039,0)</f>
        <v>0</v>
      </c>
      <c r="BG2039" s="146">
        <f>IF(N2039="zákl. přenesená",J2039,0)</f>
        <v>0</v>
      </c>
      <c r="BH2039" s="146">
        <f>IF(N2039="sníž. přenesená",J2039,0)</f>
        <v>0</v>
      </c>
      <c r="BI2039" s="146">
        <f>IF(N2039="nulová",J2039,0)</f>
        <v>0</v>
      </c>
      <c r="BJ2039" s="17" t="s">
        <v>80</v>
      </c>
      <c r="BK2039" s="146">
        <f>ROUND(I2039*H2039,2)</f>
        <v>0</v>
      </c>
      <c r="BL2039" s="17" t="s">
        <v>242</v>
      </c>
      <c r="BM2039" s="145" t="s">
        <v>2049</v>
      </c>
    </row>
    <row r="2040" spans="2:65" s="1" customFormat="1" ht="16.5" customHeight="1">
      <c r="B2040" s="32"/>
      <c r="C2040" s="133" t="s">
        <v>1374</v>
      </c>
      <c r="D2040" s="133" t="s">
        <v>158</v>
      </c>
      <c r="E2040" s="134" t="s">
        <v>2050</v>
      </c>
      <c r="F2040" s="135" t="s">
        <v>2051</v>
      </c>
      <c r="G2040" s="136" t="s">
        <v>1702</v>
      </c>
      <c r="H2040" s="137">
        <v>5</v>
      </c>
      <c r="I2040" s="138"/>
      <c r="J2040" s="139">
        <f>ROUND(I2040*H2040,2)</f>
        <v>0</v>
      </c>
      <c r="K2040" s="140"/>
      <c r="L2040" s="32"/>
      <c r="M2040" s="141" t="s">
        <v>1</v>
      </c>
      <c r="N2040" s="142" t="s">
        <v>38</v>
      </c>
      <c r="P2040" s="143">
        <f>O2040*H2040</f>
        <v>0</v>
      </c>
      <c r="Q2040" s="143">
        <v>0</v>
      </c>
      <c r="R2040" s="143">
        <f>Q2040*H2040</f>
        <v>0</v>
      </c>
      <c r="S2040" s="143">
        <v>0</v>
      </c>
      <c r="T2040" s="144">
        <f>S2040*H2040</f>
        <v>0</v>
      </c>
      <c r="AR2040" s="145" t="s">
        <v>242</v>
      </c>
      <c r="AT2040" s="145" t="s">
        <v>158</v>
      </c>
      <c r="AU2040" s="145" t="s">
        <v>82</v>
      </c>
      <c r="AY2040" s="17" t="s">
        <v>155</v>
      </c>
      <c r="BE2040" s="146">
        <f>IF(N2040="základní",J2040,0)</f>
        <v>0</v>
      </c>
      <c r="BF2040" s="146">
        <f>IF(N2040="snížená",J2040,0)</f>
        <v>0</v>
      </c>
      <c r="BG2040" s="146">
        <f>IF(N2040="zákl. přenesená",J2040,0)</f>
        <v>0</v>
      </c>
      <c r="BH2040" s="146">
        <f>IF(N2040="sníž. přenesená",J2040,0)</f>
        <v>0</v>
      </c>
      <c r="BI2040" s="146">
        <f>IF(N2040="nulová",J2040,0)</f>
        <v>0</v>
      </c>
      <c r="BJ2040" s="17" t="s">
        <v>80</v>
      </c>
      <c r="BK2040" s="146">
        <f>ROUND(I2040*H2040,2)</f>
        <v>0</v>
      </c>
      <c r="BL2040" s="17" t="s">
        <v>242</v>
      </c>
      <c r="BM2040" s="145" t="s">
        <v>2052</v>
      </c>
    </row>
    <row r="2041" spans="2:65" s="1" customFormat="1" ht="16.5" customHeight="1">
      <c r="B2041" s="32"/>
      <c r="C2041" s="133" t="s">
        <v>2053</v>
      </c>
      <c r="D2041" s="133" t="s">
        <v>158</v>
      </c>
      <c r="E2041" s="134" t="s">
        <v>2054</v>
      </c>
      <c r="F2041" s="135" t="s">
        <v>2055</v>
      </c>
      <c r="G2041" s="136" t="s">
        <v>1702</v>
      </c>
      <c r="H2041" s="137">
        <v>2</v>
      </c>
      <c r="I2041" s="138"/>
      <c r="J2041" s="139">
        <f>ROUND(I2041*H2041,2)</f>
        <v>0</v>
      </c>
      <c r="K2041" s="140"/>
      <c r="L2041" s="32"/>
      <c r="M2041" s="141" t="s">
        <v>1</v>
      </c>
      <c r="N2041" s="142" t="s">
        <v>38</v>
      </c>
      <c r="P2041" s="143">
        <f>O2041*H2041</f>
        <v>0</v>
      </c>
      <c r="Q2041" s="143">
        <v>0</v>
      </c>
      <c r="R2041" s="143">
        <f>Q2041*H2041</f>
        <v>0</v>
      </c>
      <c r="S2041" s="143">
        <v>0</v>
      </c>
      <c r="T2041" s="144">
        <f>S2041*H2041</f>
        <v>0</v>
      </c>
      <c r="AR2041" s="145" t="s">
        <v>242</v>
      </c>
      <c r="AT2041" s="145" t="s">
        <v>158</v>
      </c>
      <c r="AU2041" s="145" t="s">
        <v>82</v>
      </c>
      <c r="AY2041" s="17" t="s">
        <v>155</v>
      </c>
      <c r="BE2041" s="146">
        <f>IF(N2041="základní",J2041,0)</f>
        <v>0</v>
      </c>
      <c r="BF2041" s="146">
        <f>IF(N2041="snížená",J2041,0)</f>
        <v>0</v>
      </c>
      <c r="BG2041" s="146">
        <f>IF(N2041="zákl. přenesená",J2041,0)</f>
        <v>0</v>
      </c>
      <c r="BH2041" s="146">
        <f>IF(N2041="sníž. přenesená",J2041,0)</f>
        <v>0</v>
      </c>
      <c r="BI2041" s="146">
        <f>IF(N2041="nulová",J2041,0)</f>
        <v>0</v>
      </c>
      <c r="BJ2041" s="17" t="s">
        <v>80</v>
      </c>
      <c r="BK2041" s="146">
        <f>ROUND(I2041*H2041,2)</f>
        <v>0</v>
      </c>
      <c r="BL2041" s="17" t="s">
        <v>242</v>
      </c>
      <c r="BM2041" s="145" t="s">
        <v>2056</v>
      </c>
    </row>
    <row r="2042" spans="2:65" s="1" customFormat="1" ht="21.75" customHeight="1">
      <c r="B2042" s="32"/>
      <c r="C2042" s="133" t="s">
        <v>1379</v>
      </c>
      <c r="D2042" s="133" t="s">
        <v>158</v>
      </c>
      <c r="E2042" s="134" t="s">
        <v>2057</v>
      </c>
      <c r="F2042" s="135" t="s">
        <v>2058</v>
      </c>
      <c r="G2042" s="136" t="s">
        <v>457</v>
      </c>
      <c r="H2042" s="137">
        <v>59.9</v>
      </c>
      <c r="I2042" s="138"/>
      <c r="J2042" s="139">
        <f>ROUND(I2042*H2042,2)</f>
        <v>0</v>
      </c>
      <c r="K2042" s="140"/>
      <c r="L2042" s="32"/>
      <c r="M2042" s="141" t="s">
        <v>1</v>
      </c>
      <c r="N2042" s="142" t="s">
        <v>38</v>
      </c>
      <c r="P2042" s="143">
        <f>O2042*H2042</f>
        <v>0</v>
      </c>
      <c r="Q2042" s="143">
        <v>0</v>
      </c>
      <c r="R2042" s="143">
        <f>Q2042*H2042</f>
        <v>0</v>
      </c>
      <c r="S2042" s="143">
        <v>0</v>
      </c>
      <c r="T2042" s="144">
        <f>S2042*H2042</f>
        <v>0</v>
      </c>
      <c r="AR2042" s="145" t="s">
        <v>242</v>
      </c>
      <c r="AT2042" s="145" t="s">
        <v>158</v>
      </c>
      <c r="AU2042" s="145" t="s">
        <v>82</v>
      </c>
      <c r="AY2042" s="17" t="s">
        <v>155</v>
      </c>
      <c r="BE2042" s="146">
        <f>IF(N2042="základní",J2042,0)</f>
        <v>0</v>
      </c>
      <c r="BF2042" s="146">
        <f>IF(N2042="snížená",J2042,0)</f>
        <v>0</v>
      </c>
      <c r="BG2042" s="146">
        <f>IF(N2042="zákl. přenesená",J2042,0)</f>
        <v>0</v>
      </c>
      <c r="BH2042" s="146">
        <f>IF(N2042="sníž. přenesená",J2042,0)</f>
        <v>0</v>
      </c>
      <c r="BI2042" s="146">
        <f>IF(N2042="nulová",J2042,0)</f>
        <v>0</v>
      </c>
      <c r="BJ2042" s="17" t="s">
        <v>80</v>
      </c>
      <c r="BK2042" s="146">
        <f>ROUND(I2042*H2042,2)</f>
        <v>0</v>
      </c>
      <c r="BL2042" s="17" t="s">
        <v>242</v>
      </c>
      <c r="BM2042" s="145" t="s">
        <v>2059</v>
      </c>
    </row>
    <row r="2043" spans="2:65" s="12" customFormat="1" ht="10.199999999999999">
      <c r="B2043" s="147"/>
      <c r="D2043" s="148" t="s">
        <v>162</v>
      </c>
      <c r="E2043" s="149" t="s">
        <v>1</v>
      </c>
      <c r="F2043" s="150" t="s">
        <v>2060</v>
      </c>
      <c r="H2043" s="149" t="s">
        <v>1</v>
      </c>
      <c r="I2043" s="151"/>
      <c r="L2043" s="147"/>
      <c r="M2043" s="152"/>
      <c r="T2043" s="153"/>
      <c r="AT2043" s="149" t="s">
        <v>162</v>
      </c>
      <c r="AU2043" s="149" t="s">
        <v>82</v>
      </c>
      <c r="AV2043" s="12" t="s">
        <v>80</v>
      </c>
      <c r="AW2043" s="12" t="s">
        <v>30</v>
      </c>
      <c r="AX2043" s="12" t="s">
        <v>73</v>
      </c>
      <c r="AY2043" s="149" t="s">
        <v>155</v>
      </c>
    </row>
    <row r="2044" spans="2:65" s="13" customFormat="1" ht="10.199999999999999">
      <c r="B2044" s="154"/>
      <c r="D2044" s="148" t="s">
        <v>162</v>
      </c>
      <c r="E2044" s="155" t="s">
        <v>1</v>
      </c>
      <c r="F2044" s="156" t="s">
        <v>2061</v>
      </c>
      <c r="H2044" s="157">
        <v>59.9</v>
      </c>
      <c r="I2044" s="158"/>
      <c r="L2044" s="154"/>
      <c r="M2044" s="159"/>
      <c r="T2044" s="160"/>
      <c r="AT2044" s="155" t="s">
        <v>162</v>
      </c>
      <c r="AU2044" s="155" t="s">
        <v>82</v>
      </c>
      <c r="AV2044" s="13" t="s">
        <v>82</v>
      </c>
      <c r="AW2044" s="13" t="s">
        <v>30</v>
      </c>
      <c r="AX2044" s="13" t="s">
        <v>73</v>
      </c>
      <c r="AY2044" s="155" t="s">
        <v>155</v>
      </c>
    </row>
    <row r="2045" spans="2:65" s="14" customFormat="1" ht="10.199999999999999">
      <c r="B2045" s="161"/>
      <c r="D2045" s="148" t="s">
        <v>162</v>
      </c>
      <c r="E2045" s="162" t="s">
        <v>1</v>
      </c>
      <c r="F2045" s="163" t="s">
        <v>165</v>
      </c>
      <c r="H2045" s="164">
        <v>59.9</v>
      </c>
      <c r="I2045" s="165"/>
      <c r="L2045" s="161"/>
      <c r="M2045" s="166"/>
      <c r="T2045" s="167"/>
      <c r="AT2045" s="162" t="s">
        <v>162</v>
      </c>
      <c r="AU2045" s="162" t="s">
        <v>82</v>
      </c>
      <c r="AV2045" s="14" t="s">
        <v>90</v>
      </c>
      <c r="AW2045" s="14" t="s">
        <v>30</v>
      </c>
      <c r="AX2045" s="14" t="s">
        <v>80</v>
      </c>
      <c r="AY2045" s="162" t="s">
        <v>155</v>
      </c>
    </row>
    <row r="2046" spans="2:65" s="1" customFormat="1" ht="21.75" customHeight="1">
      <c r="B2046" s="32"/>
      <c r="C2046" s="133" t="s">
        <v>2062</v>
      </c>
      <c r="D2046" s="133" t="s">
        <v>158</v>
      </c>
      <c r="E2046" s="134" t="s">
        <v>2063</v>
      </c>
      <c r="F2046" s="135" t="s">
        <v>2064</v>
      </c>
      <c r="G2046" s="136" t="s">
        <v>457</v>
      </c>
      <c r="H2046" s="137">
        <v>25.5</v>
      </c>
      <c r="I2046" s="138"/>
      <c r="J2046" s="139">
        <f>ROUND(I2046*H2046,2)</f>
        <v>0</v>
      </c>
      <c r="K2046" s="140"/>
      <c r="L2046" s="32"/>
      <c r="M2046" s="141" t="s">
        <v>1</v>
      </c>
      <c r="N2046" s="142" t="s">
        <v>38</v>
      </c>
      <c r="P2046" s="143">
        <f>O2046*H2046</f>
        <v>0</v>
      </c>
      <c r="Q2046" s="143">
        <v>0</v>
      </c>
      <c r="R2046" s="143">
        <f>Q2046*H2046</f>
        <v>0</v>
      </c>
      <c r="S2046" s="143">
        <v>0</v>
      </c>
      <c r="T2046" s="144">
        <f>S2046*H2046</f>
        <v>0</v>
      </c>
      <c r="AR2046" s="145" t="s">
        <v>242</v>
      </c>
      <c r="AT2046" s="145" t="s">
        <v>158</v>
      </c>
      <c r="AU2046" s="145" t="s">
        <v>82</v>
      </c>
      <c r="AY2046" s="17" t="s">
        <v>155</v>
      </c>
      <c r="BE2046" s="146">
        <f>IF(N2046="základní",J2046,0)</f>
        <v>0</v>
      </c>
      <c r="BF2046" s="146">
        <f>IF(N2046="snížená",J2046,0)</f>
        <v>0</v>
      </c>
      <c r="BG2046" s="146">
        <f>IF(N2046="zákl. přenesená",J2046,0)</f>
        <v>0</v>
      </c>
      <c r="BH2046" s="146">
        <f>IF(N2046="sníž. přenesená",J2046,0)</f>
        <v>0</v>
      </c>
      <c r="BI2046" s="146">
        <f>IF(N2046="nulová",J2046,0)</f>
        <v>0</v>
      </c>
      <c r="BJ2046" s="17" t="s">
        <v>80</v>
      </c>
      <c r="BK2046" s="146">
        <f>ROUND(I2046*H2046,2)</f>
        <v>0</v>
      </c>
      <c r="BL2046" s="17" t="s">
        <v>242</v>
      </c>
      <c r="BM2046" s="145" t="s">
        <v>2065</v>
      </c>
    </row>
    <row r="2047" spans="2:65" s="12" customFormat="1" ht="10.199999999999999">
      <c r="B2047" s="147"/>
      <c r="D2047" s="148" t="s">
        <v>162</v>
      </c>
      <c r="E2047" s="149" t="s">
        <v>1</v>
      </c>
      <c r="F2047" s="150" t="s">
        <v>2066</v>
      </c>
      <c r="H2047" s="149" t="s">
        <v>1</v>
      </c>
      <c r="I2047" s="151"/>
      <c r="L2047" s="147"/>
      <c r="M2047" s="152"/>
      <c r="T2047" s="153"/>
      <c r="AT2047" s="149" t="s">
        <v>162</v>
      </c>
      <c r="AU2047" s="149" t="s">
        <v>82</v>
      </c>
      <c r="AV2047" s="12" t="s">
        <v>80</v>
      </c>
      <c r="AW2047" s="12" t="s">
        <v>30</v>
      </c>
      <c r="AX2047" s="12" t="s">
        <v>73</v>
      </c>
      <c r="AY2047" s="149" t="s">
        <v>155</v>
      </c>
    </row>
    <row r="2048" spans="2:65" s="13" customFormat="1" ht="10.199999999999999">
      <c r="B2048" s="154"/>
      <c r="D2048" s="148" t="s">
        <v>162</v>
      </c>
      <c r="E2048" s="155" t="s">
        <v>1</v>
      </c>
      <c r="F2048" s="156" t="s">
        <v>2067</v>
      </c>
      <c r="H2048" s="157">
        <v>25.5</v>
      </c>
      <c r="I2048" s="158"/>
      <c r="L2048" s="154"/>
      <c r="M2048" s="159"/>
      <c r="T2048" s="160"/>
      <c r="AT2048" s="155" t="s">
        <v>162</v>
      </c>
      <c r="AU2048" s="155" t="s">
        <v>82</v>
      </c>
      <c r="AV2048" s="13" t="s">
        <v>82</v>
      </c>
      <c r="AW2048" s="13" t="s">
        <v>30</v>
      </c>
      <c r="AX2048" s="13" t="s">
        <v>73</v>
      </c>
      <c r="AY2048" s="155" t="s">
        <v>155</v>
      </c>
    </row>
    <row r="2049" spans="2:65" s="14" customFormat="1" ht="10.199999999999999">
      <c r="B2049" s="161"/>
      <c r="D2049" s="148" t="s">
        <v>162</v>
      </c>
      <c r="E2049" s="162" t="s">
        <v>1</v>
      </c>
      <c r="F2049" s="163" t="s">
        <v>165</v>
      </c>
      <c r="H2049" s="164">
        <v>25.5</v>
      </c>
      <c r="I2049" s="165"/>
      <c r="L2049" s="161"/>
      <c r="M2049" s="166"/>
      <c r="T2049" s="167"/>
      <c r="AT2049" s="162" t="s">
        <v>162</v>
      </c>
      <c r="AU2049" s="162" t="s">
        <v>82</v>
      </c>
      <c r="AV2049" s="14" t="s">
        <v>90</v>
      </c>
      <c r="AW2049" s="14" t="s">
        <v>30</v>
      </c>
      <c r="AX2049" s="14" t="s">
        <v>80</v>
      </c>
      <c r="AY2049" s="162" t="s">
        <v>155</v>
      </c>
    </row>
    <row r="2050" spans="2:65" s="1" customFormat="1" ht="33" customHeight="1">
      <c r="B2050" s="32"/>
      <c r="C2050" s="133" t="s">
        <v>1386</v>
      </c>
      <c r="D2050" s="133" t="s">
        <v>158</v>
      </c>
      <c r="E2050" s="134" t="s">
        <v>2068</v>
      </c>
      <c r="F2050" s="135" t="s">
        <v>2069</v>
      </c>
      <c r="G2050" s="136" t="s">
        <v>457</v>
      </c>
      <c r="H2050" s="137">
        <v>60</v>
      </c>
      <c r="I2050" s="138"/>
      <c r="J2050" s="139">
        <f>ROUND(I2050*H2050,2)</f>
        <v>0</v>
      </c>
      <c r="K2050" s="140"/>
      <c r="L2050" s="32"/>
      <c r="M2050" s="141" t="s">
        <v>1</v>
      </c>
      <c r="N2050" s="142" t="s">
        <v>38</v>
      </c>
      <c r="P2050" s="143">
        <f>O2050*H2050</f>
        <v>0</v>
      </c>
      <c r="Q2050" s="143">
        <v>0</v>
      </c>
      <c r="R2050" s="143">
        <f>Q2050*H2050</f>
        <v>0</v>
      </c>
      <c r="S2050" s="143">
        <v>0</v>
      </c>
      <c r="T2050" s="144">
        <f>S2050*H2050</f>
        <v>0</v>
      </c>
      <c r="AR2050" s="145" t="s">
        <v>242</v>
      </c>
      <c r="AT2050" s="145" t="s">
        <v>158</v>
      </c>
      <c r="AU2050" s="145" t="s">
        <v>82</v>
      </c>
      <c r="AY2050" s="17" t="s">
        <v>155</v>
      </c>
      <c r="BE2050" s="146">
        <f>IF(N2050="základní",J2050,0)</f>
        <v>0</v>
      </c>
      <c r="BF2050" s="146">
        <f>IF(N2050="snížená",J2050,0)</f>
        <v>0</v>
      </c>
      <c r="BG2050" s="146">
        <f>IF(N2050="zákl. přenesená",J2050,0)</f>
        <v>0</v>
      </c>
      <c r="BH2050" s="146">
        <f>IF(N2050="sníž. přenesená",J2050,0)</f>
        <v>0</v>
      </c>
      <c r="BI2050" s="146">
        <f>IF(N2050="nulová",J2050,0)</f>
        <v>0</v>
      </c>
      <c r="BJ2050" s="17" t="s">
        <v>80</v>
      </c>
      <c r="BK2050" s="146">
        <f>ROUND(I2050*H2050,2)</f>
        <v>0</v>
      </c>
      <c r="BL2050" s="17" t="s">
        <v>242</v>
      </c>
      <c r="BM2050" s="145" t="s">
        <v>2070</v>
      </c>
    </row>
    <row r="2051" spans="2:65" s="13" customFormat="1" ht="10.199999999999999">
      <c r="B2051" s="154"/>
      <c r="D2051" s="148" t="s">
        <v>162</v>
      </c>
      <c r="E2051" s="155" t="s">
        <v>1</v>
      </c>
      <c r="F2051" s="156" t="s">
        <v>2071</v>
      </c>
      <c r="H2051" s="157">
        <v>60</v>
      </c>
      <c r="I2051" s="158"/>
      <c r="L2051" s="154"/>
      <c r="M2051" s="159"/>
      <c r="T2051" s="160"/>
      <c r="AT2051" s="155" t="s">
        <v>162</v>
      </c>
      <c r="AU2051" s="155" t="s">
        <v>82</v>
      </c>
      <c r="AV2051" s="13" t="s">
        <v>82</v>
      </c>
      <c r="AW2051" s="13" t="s">
        <v>30</v>
      </c>
      <c r="AX2051" s="13" t="s">
        <v>73</v>
      </c>
      <c r="AY2051" s="155" t="s">
        <v>155</v>
      </c>
    </row>
    <row r="2052" spans="2:65" s="14" customFormat="1" ht="10.199999999999999">
      <c r="B2052" s="161"/>
      <c r="D2052" s="148" t="s">
        <v>162</v>
      </c>
      <c r="E2052" s="162" t="s">
        <v>1</v>
      </c>
      <c r="F2052" s="163" t="s">
        <v>165</v>
      </c>
      <c r="H2052" s="164">
        <v>60</v>
      </c>
      <c r="I2052" s="165"/>
      <c r="L2052" s="161"/>
      <c r="M2052" s="166"/>
      <c r="T2052" s="167"/>
      <c r="AT2052" s="162" t="s">
        <v>162</v>
      </c>
      <c r="AU2052" s="162" t="s">
        <v>82</v>
      </c>
      <c r="AV2052" s="14" t="s">
        <v>90</v>
      </c>
      <c r="AW2052" s="14" t="s">
        <v>30</v>
      </c>
      <c r="AX2052" s="14" t="s">
        <v>80</v>
      </c>
      <c r="AY2052" s="162" t="s">
        <v>155</v>
      </c>
    </row>
    <row r="2053" spans="2:65" s="1" customFormat="1" ht="37.799999999999997" customHeight="1">
      <c r="B2053" s="32"/>
      <c r="C2053" s="133" t="s">
        <v>2072</v>
      </c>
      <c r="D2053" s="133" t="s">
        <v>158</v>
      </c>
      <c r="E2053" s="134" t="s">
        <v>2073</v>
      </c>
      <c r="F2053" s="135" t="s">
        <v>2074</v>
      </c>
      <c r="G2053" s="136" t="s">
        <v>457</v>
      </c>
      <c r="H2053" s="137">
        <v>127.5</v>
      </c>
      <c r="I2053" s="138"/>
      <c r="J2053" s="139">
        <f>ROUND(I2053*H2053,2)</f>
        <v>0</v>
      </c>
      <c r="K2053" s="140"/>
      <c r="L2053" s="32"/>
      <c r="M2053" s="141" t="s">
        <v>1</v>
      </c>
      <c r="N2053" s="142" t="s">
        <v>38</v>
      </c>
      <c r="P2053" s="143">
        <f>O2053*H2053</f>
        <v>0</v>
      </c>
      <c r="Q2053" s="143">
        <v>0</v>
      </c>
      <c r="R2053" s="143">
        <f>Q2053*H2053</f>
        <v>0</v>
      </c>
      <c r="S2053" s="143">
        <v>0</v>
      </c>
      <c r="T2053" s="144">
        <f>S2053*H2053</f>
        <v>0</v>
      </c>
      <c r="AR2053" s="145" t="s">
        <v>242</v>
      </c>
      <c r="AT2053" s="145" t="s">
        <v>158</v>
      </c>
      <c r="AU2053" s="145" t="s">
        <v>82</v>
      </c>
      <c r="AY2053" s="17" t="s">
        <v>155</v>
      </c>
      <c r="BE2053" s="146">
        <f>IF(N2053="základní",J2053,0)</f>
        <v>0</v>
      </c>
      <c r="BF2053" s="146">
        <f>IF(N2053="snížená",J2053,0)</f>
        <v>0</v>
      </c>
      <c r="BG2053" s="146">
        <f>IF(N2053="zákl. přenesená",J2053,0)</f>
        <v>0</v>
      </c>
      <c r="BH2053" s="146">
        <f>IF(N2053="sníž. přenesená",J2053,0)</f>
        <v>0</v>
      </c>
      <c r="BI2053" s="146">
        <f>IF(N2053="nulová",J2053,0)</f>
        <v>0</v>
      </c>
      <c r="BJ2053" s="17" t="s">
        <v>80</v>
      </c>
      <c r="BK2053" s="146">
        <f>ROUND(I2053*H2053,2)</f>
        <v>0</v>
      </c>
      <c r="BL2053" s="17" t="s">
        <v>242</v>
      </c>
      <c r="BM2053" s="145" t="s">
        <v>2075</v>
      </c>
    </row>
    <row r="2054" spans="2:65" s="12" customFormat="1" ht="10.199999999999999">
      <c r="B2054" s="147"/>
      <c r="D2054" s="148" t="s">
        <v>162</v>
      </c>
      <c r="E2054" s="149" t="s">
        <v>1</v>
      </c>
      <c r="F2054" s="150" t="s">
        <v>2076</v>
      </c>
      <c r="H2054" s="149" t="s">
        <v>1</v>
      </c>
      <c r="I2054" s="151"/>
      <c r="L2054" s="147"/>
      <c r="M2054" s="152"/>
      <c r="T2054" s="153"/>
      <c r="AT2054" s="149" t="s">
        <v>162</v>
      </c>
      <c r="AU2054" s="149" t="s">
        <v>82</v>
      </c>
      <c r="AV2054" s="12" t="s">
        <v>80</v>
      </c>
      <c r="AW2054" s="12" t="s">
        <v>30</v>
      </c>
      <c r="AX2054" s="12" t="s">
        <v>73</v>
      </c>
      <c r="AY2054" s="149" t="s">
        <v>155</v>
      </c>
    </row>
    <row r="2055" spans="2:65" s="13" customFormat="1" ht="10.199999999999999">
      <c r="B2055" s="154"/>
      <c r="D2055" s="148" t="s">
        <v>162</v>
      </c>
      <c r="E2055" s="155" t="s">
        <v>1</v>
      </c>
      <c r="F2055" s="156" t="s">
        <v>2077</v>
      </c>
      <c r="H2055" s="157">
        <v>70.099999999999994</v>
      </c>
      <c r="I2055" s="158"/>
      <c r="L2055" s="154"/>
      <c r="M2055" s="159"/>
      <c r="T2055" s="160"/>
      <c r="AT2055" s="155" t="s">
        <v>162</v>
      </c>
      <c r="AU2055" s="155" t="s">
        <v>82</v>
      </c>
      <c r="AV2055" s="13" t="s">
        <v>82</v>
      </c>
      <c r="AW2055" s="13" t="s">
        <v>30</v>
      </c>
      <c r="AX2055" s="13" t="s">
        <v>73</v>
      </c>
      <c r="AY2055" s="155" t="s">
        <v>155</v>
      </c>
    </row>
    <row r="2056" spans="2:65" s="13" customFormat="1" ht="10.199999999999999">
      <c r="B2056" s="154"/>
      <c r="D2056" s="148" t="s">
        <v>162</v>
      </c>
      <c r="E2056" s="155" t="s">
        <v>1</v>
      </c>
      <c r="F2056" s="156" t="s">
        <v>2078</v>
      </c>
      <c r="H2056" s="157">
        <v>57.4</v>
      </c>
      <c r="I2056" s="158"/>
      <c r="L2056" s="154"/>
      <c r="M2056" s="159"/>
      <c r="T2056" s="160"/>
      <c r="AT2056" s="155" t="s">
        <v>162</v>
      </c>
      <c r="AU2056" s="155" t="s">
        <v>82</v>
      </c>
      <c r="AV2056" s="13" t="s">
        <v>82</v>
      </c>
      <c r="AW2056" s="13" t="s">
        <v>30</v>
      </c>
      <c r="AX2056" s="13" t="s">
        <v>73</v>
      </c>
      <c r="AY2056" s="155" t="s">
        <v>155</v>
      </c>
    </row>
    <row r="2057" spans="2:65" s="14" customFormat="1" ht="10.199999999999999">
      <c r="B2057" s="161"/>
      <c r="D2057" s="148" t="s">
        <v>162</v>
      </c>
      <c r="E2057" s="162" t="s">
        <v>1</v>
      </c>
      <c r="F2057" s="163" t="s">
        <v>165</v>
      </c>
      <c r="H2057" s="164">
        <v>127.5</v>
      </c>
      <c r="I2057" s="165"/>
      <c r="L2057" s="161"/>
      <c r="M2057" s="166"/>
      <c r="T2057" s="167"/>
      <c r="AT2057" s="162" t="s">
        <v>162</v>
      </c>
      <c r="AU2057" s="162" t="s">
        <v>82</v>
      </c>
      <c r="AV2057" s="14" t="s">
        <v>90</v>
      </c>
      <c r="AW2057" s="14" t="s">
        <v>30</v>
      </c>
      <c r="AX2057" s="14" t="s">
        <v>80</v>
      </c>
      <c r="AY2057" s="162" t="s">
        <v>155</v>
      </c>
    </row>
    <row r="2058" spans="2:65" s="1" customFormat="1" ht="33" customHeight="1">
      <c r="B2058" s="32"/>
      <c r="C2058" s="133" t="s">
        <v>1393</v>
      </c>
      <c r="D2058" s="133" t="s">
        <v>158</v>
      </c>
      <c r="E2058" s="134" t="s">
        <v>2079</v>
      </c>
      <c r="F2058" s="135" t="s">
        <v>2080</v>
      </c>
      <c r="G2058" s="136" t="s">
        <v>457</v>
      </c>
      <c r="H2058" s="137">
        <v>18</v>
      </c>
      <c r="I2058" s="138"/>
      <c r="J2058" s="139">
        <f>ROUND(I2058*H2058,2)</f>
        <v>0</v>
      </c>
      <c r="K2058" s="140"/>
      <c r="L2058" s="32"/>
      <c r="M2058" s="141" t="s">
        <v>1</v>
      </c>
      <c r="N2058" s="142" t="s">
        <v>38</v>
      </c>
      <c r="P2058" s="143">
        <f>O2058*H2058</f>
        <v>0</v>
      </c>
      <c r="Q2058" s="143">
        <v>0</v>
      </c>
      <c r="R2058" s="143">
        <f>Q2058*H2058</f>
        <v>0</v>
      </c>
      <c r="S2058" s="143">
        <v>0</v>
      </c>
      <c r="T2058" s="144">
        <f>S2058*H2058</f>
        <v>0</v>
      </c>
      <c r="AR2058" s="145" t="s">
        <v>242</v>
      </c>
      <c r="AT2058" s="145" t="s">
        <v>158</v>
      </c>
      <c r="AU2058" s="145" t="s">
        <v>82</v>
      </c>
      <c r="AY2058" s="17" t="s">
        <v>155</v>
      </c>
      <c r="BE2058" s="146">
        <f>IF(N2058="základní",J2058,0)</f>
        <v>0</v>
      </c>
      <c r="BF2058" s="146">
        <f>IF(N2058="snížená",J2058,0)</f>
        <v>0</v>
      </c>
      <c r="BG2058" s="146">
        <f>IF(N2058="zákl. přenesená",J2058,0)</f>
        <v>0</v>
      </c>
      <c r="BH2058" s="146">
        <f>IF(N2058="sníž. přenesená",J2058,0)</f>
        <v>0</v>
      </c>
      <c r="BI2058" s="146">
        <f>IF(N2058="nulová",J2058,0)</f>
        <v>0</v>
      </c>
      <c r="BJ2058" s="17" t="s">
        <v>80</v>
      </c>
      <c r="BK2058" s="146">
        <f>ROUND(I2058*H2058,2)</f>
        <v>0</v>
      </c>
      <c r="BL2058" s="17" t="s">
        <v>242</v>
      </c>
      <c r="BM2058" s="145" t="s">
        <v>2081</v>
      </c>
    </row>
    <row r="2059" spans="2:65" s="13" customFormat="1" ht="10.199999999999999">
      <c r="B2059" s="154"/>
      <c r="D2059" s="148" t="s">
        <v>162</v>
      </c>
      <c r="E2059" s="155" t="s">
        <v>1</v>
      </c>
      <c r="F2059" s="156" t="s">
        <v>2082</v>
      </c>
      <c r="H2059" s="157">
        <v>18</v>
      </c>
      <c r="I2059" s="158"/>
      <c r="L2059" s="154"/>
      <c r="M2059" s="159"/>
      <c r="T2059" s="160"/>
      <c r="AT2059" s="155" t="s">
        <v>162</v>
      </c>
      <c r="AU2059" s="155" t="s">
        <v>82</v>
      </c>
      <c r="AV2059" s="13" t="s">
        <v>82</v>
      </c>
      <c r="AW2059" s="13" t="s">
        <v>30</v>
      </c>
      <c r="AX2059" s="13" t="s">
        <v>73</v>
      </c>
      <c r="AY2059" s="155" t="s">
        <v>155</v>
      </c>
    </row>
    <row r="2060" spans="2:65" s="14" customFormat="1" ht="10.199999999999999">
      <c r="B2060" s="161"/>
      <c r="D2060" s="148" t="s">
        <v>162</v>
      </c>
      <c r="E2060" s="162" t="s">
        <v>1</v>
      </c>
      <c r="F2060" s="163" t="s">
        <v>165</v>
      </c>
      <c r="H2060" s="164">
        <v>18</v>
      </c>
      <c r="I2060" s="165"/>
      <c r="L2060" s="161"/>
      <c r="M2060" s="166"/>
      <c r="T2060" s="167"/>
      <c r="AT2060" s="162" t="s">
        <v>162</v>
      </c>
      <c r="AU2060" s="162" t="s">
        <v>82</v>
      </c>
      <c r="AV2060" s="14" t="s">
        <v>90</v>
      </c>
      <c r="AW2060" s="14" t="s">
        <v>30</v>
      </c>
      <c r="AX2060" s="14" t="s">
        <v>80</v>
      </c>
      <c r="AY2060" s="162" t="s">
        <v>155</v>
      </c>
    </row>
    <row r="2061" spans="2:65" s="1" customFormat="1" ht="33" customHeight="1">
      <c r="B2061" s="32"/>
      <c r="C2061" s="133" t="s">
        <v>2083</v>
      </c>
      <c r="D2061" s="133" t="s">
        <v>158</v>
      </c>
      <c r="E2061" s="134" t="s">
        <v>2084</v>
      </c>
      <c r="F2061" s="135" t="s">
        <v>2085</v>
      </c>
      <c r="G2061" s="136" t="s">
        <v>457</v>
      </c>
      <c r="H2061" s="137">
        <v>26.1</v>
      </c>
      <c r="I2061" s="138"/>
      <c r="J2061" s="139">
        <f>ROUND(I2061*H2061,2)</f>
        <v>0</v>
      </c>
      <c r="K2061" s="140"/>
      <c r="L2061" s="32"/>
      <c r="M2061" s="141" t="s">
        <v>1</v>
      </c>
      <c r="N2061" s="142" t="s">
        <v>38</v>
      </c>
      <c r="P2061" s="143">
        <f>O2061*H2061</f>
        <v>0</v>
      </c>
      <c r="Q2061" s="143">
        <v>0</v>
      </c>
      <c r="R2061" s="143">
        <f>Q2061*H2061</f>
        <v>0</v>
      </c>
      <c r="S2061" s="143">
        <v>0</v>
      </c>
      <c r="T2061" s="144">
        <f>S2061*H2061</f>
        <v>0</v>
      </c>
      <c r="AR2061" s="145" t="s">
        <v>242</v>
      </c>
      <c r="AT2061" s="145" t="s">
        <v>158</v>
      </c>
      <c r="AU2061" s="145" t="s">
        <v>82</v>
      </c>
      <c r="AY2061" s="17" t="s">
        <v>155</v>
      </c>
      <c r="BE2061" s="146">
        <f>IF(N2061="základní",J2061,0)</f>
        <v>0</v>
      </c>
      <c r="BF2061" s="146">
        <f>IF(N2061="snížená",J2061,0)</f>
        <v>0</v>
      </c>
      <c r="BG2061" s="146">
        <f>IF(N2061="zákl. přenesená",J2061,0)</f>
        <v>0</v>
      </c>
      <c r="BH2061" s="146">
        <f>IF(N2061="sníž. přenesená",J2061,0)</f>
        <v>0</v>
      </c>
      <c r="BI2061" s="146">
        <f>IF(N2061="nulová",J2061,0)</f>
        <v>0</v>
      </c>
      <c r="BJ2061" s="17" t="s">
        <v>80</v>
      </c>
      <c r="BK2061" s="146">
        <f>ROUND(I2061*H2061,2)</f>
        <v>0</v>
      </c>
      <c r="BL2061" s="17" t="s">
        <v>242</v>
      </c>
      <c r="BM2061" s="145" t="s">
        <v>2086</v>
      </c>
    </row>
    <row r="2062" spans="2:65" s="1" customFormat="1" ht="24.15" customHeight="1">
      <c r="B2062" s="32"/>
      <c r="C2062" s="133" t="s">
        <v>1403</v>
      </c>
      <c r="D2062" s="133" t="s">
        <v>158</v>
      </c>
      <c r="E2062" s="134" t="s">
        <v>2087</v>
      </c>
      <c r="F2062" s="135" t="s">
        <v>2088</v>
      </c>
      <c r="G2062" s="136" t="s">
        <v>213</v>
      </c>
      <c r="H2062" s="137">
        <v>38.200000000000003</v>
      </c>
      <c r="I2062" s="138"/>
      <c r="J2062" s="139">
        <f>ROUND(I2062*H2062,2)</f>
        <v>0</v>
      </c>
      <c r="K2062" s="140"/>
      <c r="L2062" s="32"/>
      <c r="M2062" s="141" t="s">
        <v>1</v>
      </c>
      <c r="N2062" s="142" t="s">
        <v>38</v>
      </c>
      <c r="P2062" s="143">
        <f>O2062*H2062</f>
        <v>0</v>
      </c>
      <c r="Q2062" s="143">
        <v>0</v>
      </c>
      <c r="R2062" s="143">
        <f>Q2062*H2062</f>
        <v>0</v>
      </c>
      <c r="S2062" s="143">
        <v>0</v>
      </c>
      <c r="T2062" s="144">
        <f>S2062*H2062</f>
        <v>0</v>
      </c>
      <c r="AR2062" s="145" t="s">
        <v>242</v>
      </c>
      <c r="AT2062" s="145" t="s">
        <v>158</v>
      </c>
      <c r="AU2062" s="145" t="s">
        <v>82</v>
      </c>
      <c r="AY2062" s="17" t="s">
        <v>155</v>
      </c>
      <c r="BE2062" s="146">
        <f>IF(N2062="základní",J2062,0)</f>
        <v>0</v>
      </c>
      <c r="BF2062" s="146">
        <f>IF(N2062="snížená",J2062,0)</f>
        <v>0</v>
      </c>
      <c r="BG2062" s="146">
        <f>IF(N2062="zákl. přenesená",J2062,0)</f>
        <v>0</v>
      </c>
      <c r="BH2062" s="146">
        <f>IF(N2062="sníž. přenesená",J2062,0)</f>
        <v>0</v>
      </c>
      <c r="BI2062" s="146">
        <f>IF(N2062="nulová",J2062,0)</f>
        <v>0</v>
      </c>
      <c r="BJ2062" s="17" t="s">
        <v>80</v>
      </c>
      <c r="BK2062" s="146">
        <f>ROUND(I2062*H2062,2)</f>
        <v>0</v>
      </c>
      <c r="BL2062" s="17" t="s">
        <v>242</v>
      </c>
      <c r="BM2062" s="145" t="s">
        <v>2089</v>
      </c>
    </row>
    <row r="2063" spans="2:65" s="12" customFormat="1" ht="10.199999999999999">
      <c r="B2063" s="147"/>
      <c r="D2063" s="148" t="s">
        <v>162</v>
      </c>
      <c r="E2063" s="149" t="s">
        <v>1</v>
      </c>
      <c r="F2063" s="150" t="s">
        <v>2090</v>
      </c>
      <c r="H2063" s="149" t="s">
        <v>1</v>
      </c>
      <c r="I2063" s="151"/>
      <c r="L2063" s="147"/>
      <c r="M2063" s="152"/>
      <c r="T2063" s="153"/>
      <c r="AT2063" s="149" t="s">
        <v>162</v>
      </c>
      <c r="AU2063" s="149" t="s">
        <v>82</v>
      </c>
      <c r="AV2063" s="12" t="s">
        <v>80</v>
      </c>
      <c r="AW2063" s="12" t="s">
        <v>30</v>
      </c>
      <c r="AX2063" s="12" t="s">
        <v>73</v>
      </c>
      <c r="AY2063" s="149" t="s">
        <v>155</v>
      </c>
    </row>
    <row r="2064" spans="2:65" s="13" customFormat="1" ht="10.199999999999999">
      <c r="B2064" s="154"/>
      <c r="D2064" s="148" t="s">
        <v>162</v>
      </c>
      <c r="E2064" s="155" t="s">
        <v>1</v>
      </c>
      <c r="F2064" s="156" t="s">
        <v>2091</v>
      </c>
      <c r="H2064" s="157">
        <v>11</v>
      </c>
      <c r="I2064" s="158"/>
      <c r="L2064" s="154"/>
      <c r="M2064" s="159"/>
      <c r="T2064" s="160"/>
      <c r="AT2064" s="155" t="s">
        <v>162</v>
      </c>
      <c r="AU2064" s="155" t="s">
        <v>82</v>
      </c>
      <c r="AV2064" s="13" t="s">
        <v>82</v>
      </c>
      <c r="AW2064" s="13" t="s">
        <v>30</v>
      </c>
      <c r="AX2064" s="13" t="s">
        <v>73</v>
      </c>
      <c r="AY2064" s="155" t="s">
        <v>155</v>
      </c>
    </row>
    <row r="2065" spans="2:65" s="12" customFormat="1" ht="10.199999999999999">
      <c r="B2065" s="147"/>
      <c r="D2065" s="148" t="s">
        <v>162</v>
      </c>
      <c r="E2065" s="149" t="s">
        <v>1</v>
      </c>
      <c r="F2065" s="150" t="s">
        <v>2092</v>
      </c>
      <c r="H2065" s="149" t="s">
        <v>1</v>
      </c>
      <c r="I2065" s="151"/>
      <c r="L2065" s="147"/>
      <c r="M2065" s="152"/>
      <c r="T2065" s="153"/>
      <c r="AT2065" s="149" t="s">
        <v>162</v>
      </c>
      <c r="AU2065" s="149" t="s">
        <v>82</v>
      </c>
      <c r="AV2065" s="12" t="s">
        <v>80</v>
      </c>
      <c r="AW2065" s="12" t="s">
        <v>30</v>
      </c>
      <c r="AX2065" s="12" t="s">
        <v>73</v>
      </c>
      <c r="AY2065" s="149" t="s">
        <v>155</v>
      </c>
    </row>
    <row r="2066" spans="2:65" s="13" customFormat="1" ht="10.199999999999999">
      <c r="B2066" s="154"/>
      <c r="D2066" s="148" t="s">
        <v>162</v>
      </c>
      <c r="E2066" s="155" t="s">
        <v>1</v>
      </c>
      <c r="F2066" s="156" t="s">
        <v>2093</v>
      </c>
      <c r="H2066" s="157">
        <v>27.2</v>
      </c>
      <c r="I2066" s="158"/>
      <c r="L2066" s="154"/>
      <c r="M2066" s="159"/>
      <c r="T2066" s="160"/>
      <c r="AT2066" s="155" t="s">
        <v>162</v>
      </c>
      <c r="AU2066" s="155" t="s">
        <v>82</v>
      </c>
      <c r="AV2066" s="13" t="s">
        <v>82</v>
      </c>
      <c r="AW2066" s="13" t="s">
        <v>30</v>
      </c>
      <c r="AX2066" s="13" t="s">
        <v>73</v>
      </c>
      <c r="AY2066" s="155" t="s">
        <v>155</v>
      </c>
    </row>
    <row r="2067" spans="2:65" s="14" customFormat="1" ht="10.199999999999999">
      <c r="B2067" s="161"/>
      <c r="D2067" s="148" t="s">
        <v>162</v>
      </c>
      <c r="E2067" s="162" t="s">
        <v>1</v>
      </c>
      <c r="F2067" s="163" t="s">
        <v>165</v>
      </c>
      <c r="H2067" s="164">
        <v>38.200000000000003</v>
      </c>
      <c r="I2067" s="165"/>
      <c r="L2067" s="161"/>
      <c r="M2067" s="166"/>
      <c r="T2067" s="167"/>
      <c r="AT2067" s="162" t="s">
        <v>162</v>
      </c>
      <c r="AU2067" s="162" t="s">
        <v>82</v>
      </c>
      <c r="AV2067" s="14" t="s">
        <v>90</v>
      </c>
      <c r="AW2067" s="14" t="s">
        <v>30</v>
      </c>
      <c r="AX2067" s="14" t="s">
        <v>80</v>
      </c>
      <c r="AY2067" s="162" t="s">
        <v>155</v>
      </c>
    </row>
    <row r="2068" spans="2:65" s="1" customFormat="1" ht="16.5" customHeight="1">
      <c r="B2068" s="32"/>
      <c r="C2068" s="133" t="s">
        <v>2094</v>
      </c>
      <c r="D2068" s="133" t="s">
        <v>158</v>
      </c>
      <c r="E2068" s="134" t="s">
        <v>2095</v>
      </c>
      <c r="F2068" s="135" t="s">
        <v>2096</v>
      </c>
      <c r="G2068" s="136" t="s">
        <v>1702</v>
      </c>
      <c r="H2068" s="137">
        <v>2</v>
      </c>
      <c r="I2068" s="138"/>
      <c r="J2068" s="139">
        <f t="shared" ref="J2068:J2073" si="0">ROUND(I2068*H2068,2)</f>
        <v>0</v>
      </c>
      <c r="K2068" s="140"/>
      <c r="L2068" s="32"/>
      <c r="M2068" s="141" t="s">
        <v>1</v>
      </c>
      <c r="N2068" s="142" t="s">
        <v>38</v>
      </c>
      <c r="P2068" s="143">
        <f t="shared" ref="P2068:P2073" si="1">O2068*H2068</f>
        <v>0</v>
      </c>
      <c r="Q2068" s="143">
        <v>0</v>
      </c>
      <c r="R2068" s="143">
        <f t="shared" ref="R2068:R2073" si="2">Q2068*H2068</f>
        <v>0</v>
      </c>
      <c r="S2068" s="143">
        <v>0</v>
      </c>
      <c r="T2068" s="144">
        <f t="shared" ref="T2068:T2073" si="3">S2068*H2068</f>
        <v>0</v>
      </c>
      <c r="AR2068" s="145" t="s">
        <v>242</v>
      </c>
      <c r="AT2068" s="145" t="s">
        <v>158</v>
      </c>
      <c r="AU2068" s="145" t="s">
        <v>82</v>
      </c>
      <c r="AY2068" s="17" t="s">
        <v>155</v>
      </c>
      <c r="BE2068" s="146">
        <f t="shared" ref="BE2068:BE2073" si="4">IF(N2068="základní",J2068,0)</f>
        <v>0</v>
      </c>
      <c r="BF2068" s="146">
        <f t="shared" ref="BF2068:BF2073" si="5">IF(N2068="snížená",J2068,0)</f>
        <v>0</v>
      </c>
      <c r="BG2068" s="146">
        <f t="shared" ref="BG2068:BG2073" si="6">IF(N2068="zákl. přenesená",J2068,0)</f>
        <v>0</v>
      </c>
      <c r="BH2068" s="146">
        <f t="shared" ref="BH2068:BH2073" si="7">IF(N2068="sníž. přenesená",J2068,0)</f>
        <v>0</v>
      </c>
      <c r="BI2068" s="146">
        <f t="shared" ref="BI2068:BI2073" si="8">IF(N2068="nulová",J2068,0)</f>
        <v>0</v>
      </c>
      <c r="BJ2068" s="17" t="s">
        <v>80</v>
      </c>
      <c r="BK2068" s="146">
        <f t="shared" ref="BK2068:BK2073" si="9">ROUND(I2068*H2068,2)</f>
        <v>0</v>
      </c>
      <c r="BL2068" s="17" t="s">
        <v>242</v>
      </c>
      <c r="BM2068" s="145" t="s">
        <v>2097</v>
      </c>
    </row>
    <row r="2069" spans="2:65" s="1" customFormat="1" ht="16.5" customHeight="1">
      <c r="B2069" s="32"/>
      <c r="C2069" s="133" t="s">
        <v>1408</v>
      </c>
      <c r="D2069" s="133" t="s">
        <v>158</v>
      </c>
      <c r="E2069" s="134" t="s">
        <v>2098</v>
      </c>
      <c r="F2069" s="135" t="s">
        <v>2099</v>
      </c>
      <c r="G2069" s="136" t="s">
        <v>1702</v>
      </c>
      <c r="H2069" s="137">
        <v>2</v>
      </c>
      <c r="I2069" s="138"/>
      <c r="J2069" s="139">
        <f t="shared" si="0"/>
        <v>0</v>
      </c>
      <c r="K2069" s="140"/>
      <c r="L2069" s="32"/>
      <c r="M2069" s="141" t="s">
        <v>1</v>
      </c>
      <c r="N2069" s="142" t="s">
        <v>38</v>
      </c>
      <c r="P2069" s="143">
        <f t="shared" si="1"/>
        <v>0</v>
      </c>
      <c r="Q2069" s="143">
        <v>0</v>
      </c>
      <c r="R2069" s="143">
        <f t="shared" si="2"/>
        <v>0</v>
      </c>
      <c r="S2069" s="143">
        <v>0</v>
      </c>
      <c r="T2069" s="144">
        <f t="shared" si="3"/>
        <v>0</v>
      </c>
      <c r="AR2069" s="145" t="s">
        <v>242</v>
      </c>
      <c r="AT2069" s="145" t="s">
        <v>158</v>
      </c>
      <c r="AU2069" s="145" t="s">
        <v>82</v>
      </c>
      <c r="AY2069" s="17" t="s">
        <v>155</v>
      </c>
      <c r="BE2069" s="146">
        <f t="shared" si="4"/>
        <v>0</v>
      </c>
      <c r="BF2069" s="146">
        <f t="shared" si="5"/>
        <v>0</v>
      </c>
      <c r="BG2069" s="146">
        <f t="shared" si="6"/>
        <v>0</v>
      </c>
      <c r="BH2069" s="146">
        <f t="shared" si="7"/>
        <v>0</v>
      </c>
      <c r="BI2069" s="146">
        <f t="shared" si="8"/>
        <v>0</v>
      </c>
      <c r="BJ2069" s="17" t="s">
        <v>80</v>
      </c>
      <c r="BK2069" s="146">
        <f t="shared" si="9"/>
        <v>0</v>
      </c>
      <c r="BL2069" s="17" t="s">
        <v>242</v>
      </c>
      <c r="BM2069" s="145" t="s">
        <v>2100</v>
      </c>
    </row>
    <row r="2070" spans="2:65" s="1" customFormat="1" ht="16.5" customHeight="1">
      <c r="B2070" s="32"/>
      <c r="C2070" s="133" t="s">
        <v>2101</v>
      </c>
      <c r="D2070" s="133" t="s">
        <v>158</v>
      </c>
      <c r="E2070" s="134" t="s">
        <v>2102</v>
      </c>
      <c r="F2070" s="135" t="s">
        <v>2103</v>
      </c>
      <c r="G2070" s="136" t="s">
        <v>1702</v>
      </c>
      <c r="H2070" s="137">
        <v>1</v>
      </c>
      <c r="I2070" s="138"/>
      <c r="J2070" s="139">
        <f t="shared" si="0"/>
        <v>0</v>
      </c>
      <c r="K2070" s="140"/>
      <c r="L2070" s="32"/>
      <c r="M2070" s="141" t="s">
        <v>1</v>
      </c>
      <c r="N2070" s="142" t="s">
        <v>38</v>
      </c>
      <c r="P2070" s="143">
        <f t="shared" si="1"/>
        <v>0</v>
      </c>
      <c r="Q2070" s="143">
        <v>0</v>
      </c>
      <c r="R2070" s="143">
        <f t="shared" si="2"/>
        <v>0</v>
      </c>
      <c r="S2070" s="143">
        <v>0</v>
      </c>
      <c r="T2070" s="144">
        <f t="shared" si="3"/>
        <v>0</v>
      </c>
      <c r="AR2070" s="145" t="s">
        <v>242</v>
      </c>
      <c r="AT2070" s="145" t="s">
        <v>158</v>
      </c>
      <c r="AU2070" s="145" t="s">
        <v>82</v>
      </c>
      <c r="AY2070" s="17" t="s">
        <v>155</v>
      </c>
      <c r="BE2070" s="146">
        <f t="shared" si="4"/>
        <v>0</v>
      </c>
      <c r="BF2070" s="146">
        <f t="shared" si="5"/>
        <v>0</v>
      </c>
      <c r="BG2070" s="146">
        <f t="shared" si="6"/>
        <v>0</v>
      </c>
      <c r="BH2070" s="146">
        <f t="shared" si="7"/>
        <v>0</v>
      </c>
      <c r="BI2070" s="146">
        <f t="shared" si="8"/>
        <v>0</v>
      </c>
      <c r="BJ2070" s="17" t="s">
        <v>80</v>
      </c>
      <c r="BK2070" s="146">
        <f t="shared" si="9"/>
        <v>0</v>
      </c>
      <c r="BL2070" s="17" t="s">
        <v>242</v>
      </c>
      <c r="BM2070" s="145" t="s">
        <v>2104</v>
      </c>
    </row>
    <row r="2071" spans="2:65" s="1" customFormat="1" ht="16.5" customHeight="1">
      <c r="B2071" s="32"/>
      <c r="C2071" s="133" t="s">
        <v>1416</v>
      </c>
      <c r="D2071" s="133" t="s">
        <v>158</v>
      </c>
      <c r="E2071" s="134" t="s">
        <v>2105</v>
      </c>
      <c r="F2071" s="135" t="s">
        <v>2106</v>
      </c>
      <c r="G2071" s="136" t="s">
        <v>457</v>
      </c>
      <c r="H2071" s="137">
        <v>60.5</v>
      </c>
      <c r="I2071" s="138"/>
      <c r="J2071" s="139">
        <f t="shared" si="0"/>
        <v>0</v>
      </c>
      <c r="K2071" s="140"/>
      <c r="L2071" s="32"/>
      <c r="M2071" s="141" t="s">
        <v>1</v>
      </c>
      <c r="N2071" s="142" t="s">
        <v>38</v>
      </c>
      <c r="P2071" s="143">
        <f t="shared" si="1"/>
        <v>0</v>
      </c>
      <c r="Q2071" s="143">
        <v>0</v>
      </c>
      <c r="R2071" s="143">
        <f t="shared" si="2"/>
        <v>0</v>
      </c>
      <c r="S2071" s="143">
        <v>0</v>
      </c>
      <c r="T2071" s="144">
        <f t="shared" si="3"/>
        <v>0</v>
      </c>
      <c r="AR2071" s="145" t="s">
        <v>242</v>
      </c>
      <c r="AT2071" s="145" t="s">
        <v>158</v>
      </c>
      <c r="AU2071" s="145" t="s">
        <v>82</v>
      </c>
      <c r="AY2071" s="17" t="s">
        <v>155</v>
      </c>
      <c r="BE2071" s="146">
        <f t="shared" si="4"/>
        <v>0</v>
      </c>
      <c r="BF2071" s="146">
        <f t="shared" si="5"/>
        <v>0</v>
      </c>
      <c r="BG2071" s="146">
        <f t="shared" si="6"/>
        <v>0</v>
      </c>
      <c r="BH2071" s="146">
        <f t="shared" si="7"/>
        <v>0</v>
      </c>
      <c r="BI2071" s="146">
        <f t="shared" si="8"/>
        <v>0</v>
      </c>
      <c r="BJ2071" s="17" t="s">
        <v>80</v>
      </c>
      <c r="BK2071" s="146">
        <f t="shared" si="9"/>
        <v>0</v>
      </c>
      <c r="BL2071" s="17" t="s">
        <v>242</v>
      </c>
      <c r="BM2071" s="145" t="s">
        <v>2107</v>
      </c>
    </row>
    <row r="2072" spans="2:65" s="1" customFormat="1" ht="16.5" customHeight="1">
      <c r="B2072" s="32"/>
      <c r="C2072" s="133" t="s">
        <v>2108</v>
      </c>
      <c r="D2072" s="133" t="s">
        <v>158</v>
      </c>
      <c r="E2072" s="134" t="s">
        <v>2109</v>
      </c>
      <c r="F2072" s="135" t="s">
        <v>2110</v>
      </c>
      <c r="G2072" s="136" t="s">
        <v>457</v>
      </c>
      <c r="H2072" s="137">
        <v>60.55</v>
      </c>
      <c r="I2072" s="138"/>
      <c r="J2072" s="139">
        <f t="shared" si="0"/>
        <v>0</v>
      </c>
      <c r="K2072" s="140"/>
      <c r="L2072" s="32"/>
      <c r="M2072" s="141" t="s">
        <v>1</v>
      </c>
      <c r="N2072" s="142" t="s">
        <v>38</v>
      </c>
      <c r="P2072" s="143">
        <f t="shared" si="1"/>
        <v>0</v>
      </c>
      <c r="Q2072" s="143">
        <v>0</v>
      </c>
      <c r="R2072" s="143">
        <f t="shared" si="2"/>
        <v>0</v>
      </c>
      <c r="S2072" s="143">
        <v>0</v>
      </c>
      <c r="T2072" s="144">
        <f t="shared" si="3"/>
        <v>0</v>
      </c>
      <c r="AR2072" s="145" t="s">
        <v>242</v>
      </c>
      <c r="AT2072" s="145" t="s">
        <v>158</v>
      </c>
      <c r="AU2072" s="145" t="s">
        <v>82</v>
      </c>
      <c r="AY2072" s="17" t="s">
        <v>155</v>
      </c>
      <c r="BE2072" s="146">
        <f t="shared" si="4"/>
        <v>0</v>
      </c>
      <c r="BF2072" s="146">
        <f t="shared" si="5"/>
        <v>0</v>
      </c>
      <c r="BG2072" s="146">
        <f t="shared" si="6"/>
        <v>0</v>
      </c>
      <c r="BH2072" s="146">
        <f t="shared" si="7"/>
        <v>0</v>
      </c>
      <c r="BI2072" s="146">
        <f t="shared" si="8"/>
        <v>0</v>
      </c>
      <c r="BJ2072" s="17" t="s">
        <v>80</v>
      </c>
      <c r="BK2072" s="146">
        <f t="shared" si="9"/>
        <v>0</v>
      </c>
      <c r="BL2072" s="17" t="s">
        <v>242</v>
      </c>
      <c r="BM2072" s="145" t="s">
        <v>2111</v>
      </c>
    </row>
    <row r="2073" spans="2:65" s="1" customFormat="1" ht="37.799999999999997" customHeight="1">
      <c r="B2073" s="32"/>
      <c r="C2073" s="133" t="s">
        <v>1426</v>
      </c>
      <c r="D2073" s="133" t="s">
        <v>158</v>
      </c>
      <c r="E2073" s="134" t="s">
        <v>2112</v>
      </c>
      <c r="F2073" s="135" t="s">
        <v>2113</v>
      </c>
      <c r="G2073" s="136" t="s">
        <v>457</v>
      </c>
      <c r="H2073" s="137">
        <v>59.9</v>
      </c>
      <c r="I2073" s="138"/>
      <c r="J2073" s="139">
        <f t="shared" si="0"/>
        <v>0</v>
      </c>
      <c r="K2073" s="140"/>
      <c r="L2073" s="32"/>
      <c r="M2073" s="141" t="s">
        <v>1</v>
      </c>
      <c r="N2073" s="142" t="s">
        <v>38</v>
      </c>
      <c r="P2073" s="143">
        <f t="shared" si="1"/>
        <v>0</v>
      </c>
      <c r="Q2073" s="143">
        <v>0</v>
      </c>
      <c r="R2073" s="143">
        <f t="shared" si="2"/>
        <v>0</v>
      </c>
      <c r="S2073" s="143">
        <v>0</v>
      </c>
      <c r="T2073" s="144">
        <f t="shared" si="3"/>
        <v>0</v>
      </c>
      <c r="AR2073" s="145" t="s">
        <v>242</v>
      </c>
      <c r="AT2073" s="145" t="s">
        <v>158</v>
      </c>
      <c r="AU2073" s="145" t="s">
        <v>82</v>
      </c>
      <c r="AY2073" s="17" t="s">
        <v>155</v>
      </c>
      <c r="BE2073" s="146">
        <f t="shared" si="4"/>
        <v>0</v>
      </c>
      <c r="BF2073" s="146">
        <f t="shared" si="5"/>
        <v>0</v>
      </c>
      <c r="BG2073" s="146">
        <f t="shared" si="6"/>
        <v>0</v>
      </c>
      <c r="BH2073" s="146">
        <f t="shared" si="7"/>
        <v>0</v>
      </c>
      <c r="BI2073" s="146">
        <f t="shared" si="8"/>
        <v>0</v>
      </c>
      <c r="BJ2073" s="17" t="s">
        <v>80</v>
      </c>
      <c r="BK2073" s="146">
        <f t="shared" si="9"/>
        <v>0</v>
      </c>
      <c r="BL2073" s="17" t="s">
        <v>242</v>
      </c>
      <c r="BM2073" s="145" t="s">
        <v>2114</v>
      </c>
    </row>
    <row r="2074" spans="2:65" s="12" customFormat="1" ht="10.199999999999999">
      <c r="B2074" s="147"/>
      <c r="D2074" s="148" t="s">
        <v>162</v>
      </c>
      <c r="E2074" s="149" t="s">
        <v>1</v>
      </c>
      <c r="F2074" s="150" t="s">
        <v>2115</v>
      </c>
      <c r="H2074" s="149" t="s">
        <v>1</v>
      </c>
      <c r="I2074" s="151"/>
      <c r="L2074" s="147"/>
      <c r="M2074" s="152"/>
      <c r="T2074" s="153"/>
      <c r="AT2074" s="149" t="s">
        <v>162</v>
      </c>
      <c r="AU2074" s="149" t="s">
        <v>82</v>
      </c>
      <c r="AV2074" s="12" t="s">
        <v>80</v>
      </c>
      <c r="AW2074" s="12" t="s">
        <v>30</v>
      </c>
      <c r="AX2074" s="12" t="s">
        <v>73</v>
      </c>
      <c r="AY2074" s="149" t="s">
        <v>155</v>
      </c>
    </row>
    <row r="2075" spans="2:65" s="13" customFormat="1" ht="10.199999999999999">
      <c r="B2075" s="154"/>
      <c r="D2075" s="148" t="s">
        <v>162</v>
      </c>
      <c r="E2075" s="155" t="s">
        <v>1</v>
      </c>
      <c r="F2075" s="156" t="s">
        <v>2061</v>
      </c>
      <c r="H2075" s="157">
        <v>59.9</v>
      </c>
      <c r="I2075" s="158"/>
      <c r="L2075" s="154"/>
      <c r="M2075" s="159"/>
      <c r="T2075" s="160"/>
      <c r="AT2075" s="155" t="s">
        <v>162</v>
      </c>
      <c r="AU2075" s="155" t="s">
        <v>82</v>
      </c>
      <c r="AV2075" s="13" t="s">
        <v>82</v>
      </c>
      <c r="AW2075" s="13" t="s">
        <v>30</v>
      </c>
      <c r="AX2075" s="13" t="s">
        <v>73</v>
      </c>
      <c r="AY2075" s="155" t="s">
        <v>155</v>
      </c>
    </row>
    <row r="2076" spans="2:65" s="14" customFormat="1" ht="10.199999999999999">
      <c r="B2076" s="161"/>
      <c r="D2076" s="148" t="s">
        <v>162</v>
      </c>
      <c r="E2076" s="162" t="s">
        <v>1</v>
      </c>
      <c r="F2076" s="163" t="s">
        <v>165</v>
      </c>
      <c r="H2076" s="164">
        <v>59.9</v>
      </c>
      <c r="I2076" s="165"/>
      <c r="L2076" s="161"/>
      <c r="M2076" s="166"/>
      <c r="T2076" s="167"/>
      <c r="AT2076" s="162" t="s">
        <v>162</v>
      </c>
      <c r="AU2076" s="162" t="s">
        <v>82</v>
      </c>
      <c r="AV2076" s="14" t="s">
        <v>90</v>
      </c>
      <c r="AW2076" s="14" t="s">
        <v>30</v>
      </c>
      <c r="AX2076" s="14" t="s">
        <v>80</v>
      </c>
      <c r="AY2076" s="162" t="s">
        <v>155</v>
      </c>
    </row>
    <row r="2077" spans="2:65" s="1" customFormat="1" ht="37.799999999999997" customHeight="1">
      <c r="B2077" s="32"/>
      <c r="C2077" s="133" t="s">
        <v>2116</v>
      </c>
      <c r="D2077" s="133" t="s">
        <v>158</v>
      </c>
      <c r="E2077" s="134" t="s">
        <v>2117</v>
      </c>
      <c r="F2077" s="135" t="s">
        <v>2118</v>
      </c>
      <c r="G2077" s="136" t="s">
        <v>457</v>
      </c>
      <c r="H2077" s="137">
        <v>12.7</v>
      </c>
      <c r="I2077" s="138"/>
      <c r="J2077" s="139">
        <f>ROUND(I2077*H2077,2)</f>
        <v>0</v>
      </c>
      <c r="K2077" s="140"/>
      <c r="L2077" s="32"/>
      <c r="M2077" s="141" t="s">
        <v>1</v>
      </c>
      <c r="N2077" s="142" t="s">
        <v>38</v>
      </c>
      <c r="P2077" s="143">
        <f>O2077*H2077</f>
        <v>0</v>
      </c>
      <c r="Q2077" s="143">
        <v>0</v>
      </c>
      <c r="R2077" s="143">
        <f>Q2077*H2077</f>
        <v>0</v>
      </c>
      <c r="S2077" s="143">
        <v>0</v>
      </c>
      <c r="T2077" s="144">
        <f>S2077*H2077</f>
        <v>0</v>
      </c>
      <c r="AR2077" s="145" t="s">
        <v>242</v>
      </c>
      <c r="AT2077" s="145" t="s">
        <v>158</v>
      </c>
      <c r="AU2077" s="145" t="s">
        <v>82</v>
      </c>
      <c r="AY2077" s="17" t="s">
        <v>155</v>
      </c>
      <c r="BE2077" s="146">
        <f>IF(N2077="základní",J2077,0)</f>
        <v>0</v>
      </c>
      <c r="BF2077" s="146">
        <f>IF(N2077="snížená",J2077,0)</f>
        <v>0</v>
      </c>
      <c r="BG2077" s="146">
        <f>IF(N2077="zákl. přenesená",J2077,0)</f>
        <v>0</v>
      </c>
      <c r="BH2077" s="146">
        <f>IF(N2077="sníž. přenesená",J2077,0)</f>
        <v>0</v>
      </c>
      <c r="BI2077" s="146">
        <f>IF(N2077="nulová",J2077,0)</f>
        <v>0</v>
      </c>
      <c r="BJ2077" s="17" t="s">
        <v>80</v>
      </c>
      <c r="BK2077" s="146">
        <f>ROUND(I2077*H2077,2)</f>
        <v>0</v>
      </c>
      <c r="BL2077" s="17" t="s">
        <v>242</v>
      </c>
      <c r="BM2077" s="145" t="s">
        <v>2119</v>
      </c>
    </row>
    <row r="2078" spans="2:65" s="1" customFormat="1" ht="24.15" customHeight="1">
      <c r="B2078" s="32"/>
      <c r="C2078" s="133" t="s">
        <v>1432</v>
      </c>
      <c r="D2078" s="133" t="s">
        <v>158</v>
      </c>
      <c r="E2078" s="134" t="s">
        <v>2120</v>
      </c>
      <c r="F2078" s="135" t="s">
        <v>2121</v>
      </c>
      <c r="G2078" s="136" t="s">
        <v>457</v>
      </c>
      <c r="H2078" s="137">
        <v>27.5</v>
      </c>
      <c r="I2078" s="138"/>
      <c r="J2078" s="139">
        <f>ROUND(I2078*H2078,2)</f>
        <v>0</v>
      </c>
      <c r="K2078" s="140"/>
      <c r="L2078" s="32"/>
      <c r="M2078" s="141" t="s">
        <v>1</v>
      </c>
      <c r="N2078" s="142" t="s">
        <v>38</v>
      </c>
      <c r="P2078" s="143">
        <f>O2078*H2078</f>
        <v>0</v>
      </c>
      <c r="Q2078" s="143">
        <v>0</v>
      </c>
      <c r="R2078" s="143">
        <f>Q2078*H2078</f>
        <v>0</v>
      </c>
      <c r="S2078" s="143">
        <v>0</v>
      </c>
      <c r="T2078" s="144">
        <f>S2078*H2078</f>
        <v>0</v>
      </c>
      <c r="AR2078" s="145" t="s">
        <v>242</v>
      </c>
      <c r="AT2078" s="145" t="s">
        <v>158</v>
      </c>
      <c r="AU2078" s="145" t="s">
        <v>82</v>
      </c>
      <c r="AY2078" s="17" t="s">
        <v>155</v>
      </c>
      <c r="BE2078" s="146">
        <f>IF(N2078="základní",J2078,0)</f>
        <v>0</v>
      </c>
      <c r="BF2078" s="146">
        <f>IF(N2078="snížená",J2078,0)</f>
        <v>0</v>
      </c>
      <c r="BG2078" s="146">
        <f>IF(N2078="zákl. přenesená",J2078,0)</f>
        <v>0</v>
      </c>
      <c r="BH2078" s="146">
        <f>IF(N2078="sníž. přenesená",J2078,0)</f>
        <v>0</v>
      </c>
      <c r="BI2078" s="146">
        <f>IF(N2078="nulová",J2078,0)</f>
        <v>0</v>
      </c>
      <c r="BJ2078" s="17" t="s">
        <v>80</v>
      </c>
      <c r="BK2078" s="146">
        <f>ROUND(I2078*H2078,2)</f>
        <v>0</v>
      </c>
      <c r="BL2078" s="17" t="s">
        <v>242</v>
      </c>
      <c r="BM2078" s="145" t="s">
        <v>2122</v>
      </c>
    </row>
    <row r="2079" spans="2:65" s="12" customFormat="1" ht="10.199999999999999">
      <c r="B2079" s="147"/>
      <c r="D2079" s="148" t="s">
        <v>162</v>
      </c>
      <c r="E2079" s="149" t="s">
        <v>1</v>
      </c>
      <c r="F2079" s="150" t="s">
        <v>2123</v>
      </c>
      <c r="H2079" s="149" t="s">
        <v>1</v>
      </c>
      <c r="I2079" s="151"/>
      <c r="L2079" s="147"/>
      <c r="M2079" s="152"/>
      <c r="T2079" s="153"/>
      <c r="AT2079" s="149" t="s">
        <v>162</v>
      </c>
      <c r="AU2079" s="149" t="s">
        <v>82</v>
      </c>
      <c r="AV2079" s="12" t="s">
        <v>80</v>
      </c>
      <c r="AW2079" s="12" t="s">
        <v>30</v>
      </c>
      <c r="AX2079" s="12" t="s">
        <v>73</v>
      </c>
      <c r="AY2079" s="149" t="s">
        <v>155</v>
      </c>
    </row>
    <row r="2080" spans="2:65" s="13" customFormat="1" ht="10.199999999999999">
      <c r="B2080" s="154"/>
      <c r="D2080" s="148" t="s">
        <v>162</v>
      </c>
      <c r="E2080" s="155" t="s">
        <v>1</v>
      </c>
      <c r="F2080" s="156" t="s">
        <v>2124</v>
      </c>
      <c r="H2080" s="157">
        <v>27.5</v>
      </c>
      <c r="I2080" s="158"/>
      <c r="L2080" s="154"/>
      <c r="M2080" s="159"/>
      <c r="T2080" s="160"/>
      <c r="AT2080" s="155" t="s">
        <v>162</v>
      </c>
      <c r="AU2080" s="155" t="s">
        <v>82</v>
      </c>
      <c r="AV2080" s="13" t="s">
        <v>82</v>
      </c>
      <c r="AW2080" s="13" t="s">
        <v>30</v>
      </c>
      <c r="AX2080" s="13" t="s">
        <v>73</v>
      </c>
      <c r="AY2080" s="155" t="s">
        <v>155</v>
      </c>
    </row>
    <row r="2081" spans="2:65" s="14" customFormat="1" ht="10.199999999999999">
      <c r="B2081" s="161"/>
      <c r="D2081" s="148" t="s">
        <v>162</v>
      </c>
      <c r="E2081" s="162" t="s">
        <v>1</v>
      </c>
      <c r="F2081" s="163" t="s">
        <v>165</v>
      </c>
      <c r="H2081" s="164">
        <v>27.5</v>
      </c>
      <c r="I2081" s="165"/>
      <c r="L2081" s="161"/>
      <c r="M2081" s="166"/>
      <c r="T2081" s="167"/>
      <c r="AT2081" s="162" t="s">
        <v>162</v>
      </c>
      <c r="AU2081" s="162" t="s">
        <v>82</v>
      </c>
      <c r="AV2081" s="14" t="s">
        <v>90</v>
      </c>
      <c r="AW2081" s="14" t="s">
        <v>30</v>
      </c>
      <c r="AX2081" s="14" t="s">
        <v>80</v>
      </c>
      <c r="AY2081" s="162" t="s">
        <v>155</v>
      </c>
    </row>
    <row r="2082" spans="2:65" s="1" customFormat="1" ht="24.15" customHeight="1">
      <c r="B2082" s="32"/>
      <c r="C2082" s="133" t="s">
        <v>2125</v>
      </c>
      <c r="D2082" s="133" t="s">
        <v>158</v>
      </c>
      <c r="E2082" s="134" t="s">
        <v>2126</v>
      </c>
      <c r="F2082" s="135" t="s">
        <v>2127</v>
      </c>
      <c r="G2082" s="136" t="s">
        <v>457</v>
      </c>
      <c r="H2082" s="137">
        <v>43.8</v>
      </c>
      <c r="I2082" s="138"/>
      <c r="J2082" s="139">
        <f>ROUND(I2082*H2082,2)</f>
        <v>0</v>
      </c>
      <c r="K2082" s="140"/>
      <c r="L2082" s="32"/>
      <c r="M2082" s="141" t="s">
        <v>1</v>
      </c>
      <c r="N2082" s="142" t="s">
        <v>38</v>
      </c>
      <c r="P2082" s="143">
        <f>O2082*H2082</f>
        <v>0</v>
      </c>
      <c r="Q2082" s="143">
        <v>0</v>
      </c>
      <c r="R2082" s="143">
        <f>Q2082*H2082</f>
        <v>0</v>
      </c>
      <c r="S2082" s="143">
        <v>0</v>
      </c>
      <c r="T2082" s="144">
        <f>S2082*H2082</f>
        <v>0</v>
      </c>
      <c r="AR2082" s="145" t="s">
        <v>242</v>
      </c>
      <c r="AT2082" s="145" t="s">
        <v>158</v>
      </c>
      <c r="AU2082" s="145" t="s">
        <v>82</v>
      </c>
      <c r="AY2082" s="17" t="s">
        <v>155</v>
      </c>
      <c r="BE2082" s="146">
        <f>IF(N2082="základní",J2082,0)</f>
        <v>0</v>
      </c>
      <c r="BF2082" s="146">
        <f>IF(N2082="snížená",J2082,0)</f>
        <v>0</v>
      </c>
      <c r="BG2082" s="146">
        <f>IF(N2082="zákl. přenesená",J2082,0)</f>
        <v>0</v>
      </c>
      <c r="BH2082" s="146">
        <f>IF(N2082="sníž. přenesená",J2082,0)</f>
        <v>0</v>
      </c>
      <c r="BI2082" s="146">
        <f>IF(N2082="nulová",J2082,0)</f>
        <v>0</v>
      </c>
      <c r="BJ2082" s="17" t="s">
        <v>80</v>
      </c>
      <c r="BK2082" s="146">
        <f>ROUND(I2082*H2082,2)</f>
        <v>0</v>
      </c>
      <c r="BL2082" s="17" t="s">
        <v>242</v>
      </c>
      <c r="BM2082" s="145" t="s">
        <v>2128</v>
      </c>
    </row>
    <row r="2083" spans="2:65" s="12" customFormat="1" ht="10.199999999999999">
      <c r="B2083" s="147"/>
      <c r="D2083" s="148" t="s">
        <v>162</v>
      </c>
      <c r="E2083" s="149" t="s">
        <v>1</v>
      </c>
      <c r="F2083" s="150" t="s">
        <v>2129</v>
      </c>
      <c r="H2083" s="149" t="s">
        <v>1</v>
      </c>
      <c r="I2083" s="151"/>
      <c r="L2083" s="147"/>
      <c r="M2083" s="152"/>
      <c r="T2083" s="153"/>
      <c r="AT2083" s="149" t="s">
        <v>162</v>
      </c>
      <c r="AU2083" s="149" t="s">
        <v>82</v>
      </c>
      <c r="AV2083" s="12" t="s">
        <v>80</v>
      </c>
      <c r="AW2083" s="12" t="s">
        <v>30</v>
      </c>
      <c r="AX2083" s="12" t="s">
        <v>73</v>
      </c>
      <c r="AY2083" s="149" t="s">
        <v>155</v>
      </c>
    </row>
    <row r="2084" spans="2:65" s="13" customFormat="1" ht="10.199999999999999">
      <c r="B2084" s="154"/>
      <c r="D2084" s="148" t="s">
        <v>162</v>
      </c>
      <c r="E2084" s="155" t="s">
        <v>1</v>
      </c>
      <c r="F2084" s="156" t="s">
        <v>2130</v>
      </c>
      <c r="H2084" s="157">
        <v>43.8</v>
      </c>
      <c r="I2084" s="158"/>
      <c r="L2084" s="154"/>
      <c r="M2084" s="159"/>
      <c r="T2084" s="160"/>
      <c r="AT2084" s="155" t="s">
        <v>162</v>
      </c>
      <c r="AU2084" s="155" t="s">
        <v>82</v>
      </c>
      <c r="AV2084" s="13" t="s">
        <v>82</v>
      </c>
      <c r="AW2084" s="13" t="s">
        <v>30</v>
      </c>
      <c r="AX2084" s="13" t="s">
        <v>73</v>
      </c>
      <c r="AY2084" s="155" t="s">
        <v>155</v>
      </c>
    </row>
    <row r="2085" spans="2:65" s="14" customFormat="1" ht="10.199999999999999">
      <c r="B2085" s="161"/>
      <c r="D2085" s="148" t="s">
        <v>162</v>
      </c>
      <c r="E2085" s="162" t="s">
        <v>1</v>
      </c>
      <c r="F2085" s="163" t="s">
        <v>165</v>
      </c>
      <c r="H2085" s="164">
        <v>43.8</v>
      </c>
      <c r="I2085" s="165"/>
      <c r="L2085" s="161"/>
      <c r="M2085" s="166"/>
      <c r="T2085" s="167"/>
      <c r="AT2085" s="162" t="s">
        <v>162</v>
      </c>
      <c r="AU2085" s="162" t="s">
        <v>82</v>
      </c>
      <c r="AV2085" s="14" t="s">
        <v>90</v>
      </c>
      <c r="AW2085" s="14" t="s">
        <v>30</v>
      </c>
      <c r="AX2085" s="14" t="s">
        <v>80</v>
      </c>
      <c r="AY2085" s="162" t="s">
        <v>155</v>
      </c>
    </row>
    <row r="2086" spans="2:65" s="1" customFormat="1" ht="24.15" customHeight="1">
      <c r="B2086" s="32"/>
      <c r="C2086" s="133" t="s">
        <v>1436</v>
      </c>
      <c r="D2086" s="133" t="s">
        <v>158</v>
      </c>
      <c r="E2086" s="134" t="s">
        <v>2131</v>
      </c>
      <c r="F2086" s="135" t="s">
        <v>2132</v>
      </c>
      <c r="G2086" s="136" t="s">
        <v>457</v>
      </c>
      <c r="H2086" s="137">
        <v>2</v>
      </c>
      <c r="I2086" s="138"/>
      <c r="J2086" s="139">
        <f>ROUND(I2086*H2086,2)</f>
        <v>0</v>
      </c>
      <c r="K2086" s="140"/>
      <c r="L2086" s="32"/>
      <c r="M2086" s="141" t="s">
        <v>1</v>
      </c>
      <c r="N2086" s="142" t="s">
        <v>38</v>
      </c>
      <c r="P2086" s="143">
        <f>O2086*H2086</f>
        <v>0</v>
      </c>
      <c r="Q2086" s="143">
        <v>0</v>
      </c>
      <c r="R2086" s="143">
        <f>Q2086*H2086</f>
        <v>0</v>
      </c>
      <c r="S2086" s="143">
        <v>0</v>
      </c>
      <c r="T2086" s="144">
        <f>S2086*H2086</f>
        <v>0</v>
      </c>
      <c r="AR2086" s="145" t="s">
        <v>242</v>
      </c>
      <c r="AT2086" s="145" t="s">
        <v>158</v>
      </c>
      <c r="AU2086" s="145" t="s">
        <v>82</v>
      </c>
      <c r="AY2086" s="17" t="s">
        <v>155</v>
      </c>
      <c r="BE2086" s="146">
        <f>IF(N2086="základní",J2086,0)</f>
        <v>0</v>
      </c>
      <c r="BF2086" s="146">
        <f>IF(N2086="snížená",J2086,0)</f>
        <v>0</v>
      </c>
      <c r="BG2086" s="146">
        <f>IF(N2086="zákl. přenesená",J2086,0)</f>
        <v>0</v>
      </c>
      <c r="BH2086" s="146">
        <f>IF(N2086="sníž. přenesená",J2086,0)</f>
        <v>0</v>
      </c>
      <c r="BI2086" s="146">
        <f>IF(N2086="nulová",J2086,0)</f>
        <v>0</v>
      </c>
      <c r="BJ2086" s="17" t="s">
        <v>80</v>
      </c>
      <c r="BK2086" s="146">
        <f>ROUND(I2086*H2086,2)</f>
        <v>0</v>
      </c>
      <c r="BL2086" s="17" t="s">
        <v>242</v>
      </c>
      <c r="BM2086" s="145" t="s">
        <v>2133</v>
      </c>
    </row>
    <row r="2087" spans="2:65" s="13" customFormat="1" ht="10.199999999999999">
      <c r="B2087" s="154"/>
      <c r="D2087" s="148" t="s">
        <v>162</v>
      </c>
      <c r="E2087" s="155" t="s">
        <v>1</v>
      </c>
      <c r="F2087" s="156" t="s">
        <v>2134</v>
      </c>
      <c r="H2087" s="157">
        <v>2</v>
      </c>
      <c r="I2087" s="158"/>
      <c r="L2087" s="154"/>
      <c r="M2087" s="159"/>
      <c r="T2087" s="160"/>
      <c r="AT2087" s="155" t="s">
        <v>162</v>
      </c>
      <c r="AU2087" s="155" t="s">
        <v>82</v>
      </c>
      <c r="AV2087" s="13" t="s">
        <v>82</v>
      </c>
      <c r="AW2087" s="13" t="s">
        <v>30</v>
      </c>
      <c r="AX2087" s="13" t="s">
        <v>73</v>
      </c>
      <c r="AY2087" s="155" t="s">
        <v>155</v>
      </c>
    </row>
    <row r="2088" spans="2:65" s="14" customFormat="1" ht="10.199999999999999">
      <c r="B2088" s="161"/>
      <c r="D2088" s="148" t="s">
        <v>162</v>
      </c>
      <c r="E2088" s="162" t="s">
        <v>1</v>
      </c>
      <c r="F2088" s="163" t="s">
        <v>165</v>
      </c>
      <c r="H2088" s="164">
        <v>2</v>
      </c>
      <c r="I2088" s="165"/>
      <c r="L2088" s="161"/>
      <c r="M2088" s="166"/>
      <c r="T2088" s="167"/>
      <c r="AT2088" s="162" t="s">
        <v>162</v>
      </c>
      <c r="AU2088" s="162" t="s">
        <v>82</v>
      </c>
      <c r="AV2088" s="14" t="s">
        <v>90</v>
      </c>
      <c r="AW2088" s="14" t="s">
        <v>30</v>
      </c>
      <c r="AX2088" s="14" t="s">
        <v>80</v>
      </c>
      <c r="AY2088" s="162" t="s">
        <v>155</v>
      </c>
    </row>
    <row r="2089" spans="2:65" s="1" customFormat="1" ht="24.15" customHeight="1">
      <c r="B2089" s="32"/>
      <c r="C2089" s="133" t="s">
        <v>2135</v>
      </c>
      <c r="D2089" s="133" t="s">
        <v>158</v>
      </c>
      <c r="E2089" s="134" t="s">
        <v>2136</v>
      </c>
      <c r="F2089" s="135" t="s">
        <v>2137</v>
      </c>
      <c r="G2089" s="136" t="s">
        <v>457</v>
      </c>
      <c r="H2089" s="137">
        <v>14.6</v>
      </c>
      <c r="I2089" s="138"/>
      <c r="J2089" s="139">
        <f>ROUND(I2089*H2089,2)</f>
        <v>0</v>
      </c>
      <c r="K2089" s="140"/>
      <c r="L2089" s="32"/>
      <c r="M2089" s="141" t="s">
        <v>1</v>
      </c>
      <c r="N2089" s="142" t="s">
        <v>38</v>
      </c>
      <c r="P2089" s="143">
        <f>O2089*H2089</f>
        <v>0</v>
      </c>
      <c r="Q2089" s="143">
        <v>0</v>
      </c>
      <c r="R2089" s="143">
        <f>Q2089*H2089</f>
        <v>0</v>
      </c>
      <c r="S2089" s="143">
        <v>0</v>
      </c>
      <c r="T2089" s="144">
        <f>S2089*H2089</f>
        <v>0</v>
      </c>
      <c r="AR2089" s="145" t="s">
        <v>242</v>
      </c>
      <c r="AT2089" s="145" t="s">
        <v>158</v>
      </c>
      <c r="AU2089" s="145" t="s">
        <v>82</v>
      </c>
      <c r="AY2089" s="17" t="s">
        <v>155</v>
      </c>
      <c r="BE2089" s="146">
        <f>IF(N2089="základní",J2089,0)</f>
        <v>0</v>
      </c>
      <c r="BF2089" s="146">
        <f>IF(N2089="snížená",J2089,0)</f>
        <v>0</v>
      </c>
      <c r="BG2089" s="146">
        <f>IF(N2089="zákl. přenesená",J2089,0)</f>
        <v>0</v>
      </c>
      <c r="BH2089" s="146">
        <f>IF(N2089="sníž. přenesená",J2089,0)</f>
        <v>0</v>
      </c>
      <c r="BI2089" s="146">
        <f>IF(N2089="nulová",J2089,0)</f>
        <v>0</v>
      </c>
      <c r="BJ2089" s="17" t="s">
        <v>80</v>
      </c>
      <c r="BK2089" s="146">
        <f>ROUND(I2089*H2089,2)</f>
        <v>0</v>
      </c>
      <c r="BL2089" s="17" t="s">
        <v>242</v>
      </c>
      <c r="BM2089" s="145" t="s">
        <v>2138</v>
      </c>
    </row>
    <row r="2090" spans="2:65" s="13" customFormat="1" ht="10.199999999999999">
      <c r="B2090" s="154"/>
      <c r="D2090" s="148" t="s">
        <v>162</v>
      </c>
      <c r="E2090" s="155" t="s">
        <v>1</v>
      </c>
      <c r="F2090" s="156" t="s">
        <v>2139</v>
      </c>
      <c r="H2090" s="157">
        <v>14.6</v>
      </c>
      <c r="I2090" s="158"/>
      <c r="L2090" s="154"/>
      <c r="M2090" s="159"/>
      <c r="T2090" s="160"/>
      <c r="AT2090" s="155" t="s">
        <v>162</v>
      </c>
      <c r="AU2090" s="155" t="s">
        <v>82</v>
      </c>
      <c r="AV2090" s="13" t="s">
        <v>82</v>
      </c>
      <c r="AW2090" s="13" t="s">
        <v>30</v>
      </c>
      <c r="AX2090" s="13" t="s">
        <v>73</v>
      </c>
      <c r="AY2090" s="155" t="s">
        <v>155</v>
      </c>
    </row>
    <row r="2091" spans="2:65" s="14" customFormat="1" ht="10.199999999999999">
      <c r="B2091" s="161"/>
      <c r="D2091" s="148" t="s">
        <v>162</v>
      </c>
      <c r="E2091" s="162" t="s">
        <v>1</v>
      </c>
      <c r="F2091" s="163" t="s">
        <v>165</v>
      </c>
      <c r="H2091" s="164">
        <v>14.6</v>
      </c>
      <c r="I2091" s="165"/>
      <c r="L2091" s="161"/>
      <c r="M2091" s="166"/>
      <c r="T2091" s="167"/>
      <c r="AT2091" s="162" t="s">
        <v>162</v>
      </c>
      <c r="AU2091" s="162" t="s">
        <v>82</v>
      </c>
      <c r="AV2091" s="14" t="s">
        <v>90</v>
      </c>
      <c r="AW2091" s="14" t="s">
        <v>30</v>
      </c>
      <c r="AX2091" s="14" t="s">
        <v>80</v>
      </c>
      <c r="AY2091" s="162" t="s">
        <v>155</v>
      </c>
    </row>
    <row r="2092" spans="2:65" s="1" customFormat="1" ht="49.05" customHeight="1">
      <c r="B2092" s="32"/>
      <c r="C2092" s="133" t="s">
        <v>1439</v>
      </c>
      <c r="D2092" s="133" t="s">
        <v>158</v>
      </c>
      <c r="E2092" s="134" t="s">
        <v>2140</v>
      </c>
      <c r="F2092" s="135" t="s">
        <v>2141</v>
      </c>
      <c r="G2092" s="136" t="s">
        <v>335</v>
      </c>
      <c r="H2092" s="137">
        <v>1.26</v>
      </c>
      <c r="I2092" s="138"/>
      <c r="J2092" s="139">
        <f>ROUND(I2092*H2092,2)</f>
        <v>0</v>
      </c>
      <c r="K2092" s="140"/>
      <c r="L2092" s="32"/>
      <c r="M2092" s="141" t="s">
        <v>1</v>
      </c>
      <c r="N2092" s="142" t="s">
        <v>38</v>
      </c>
      <c r="P2092" s="143">
        <f>O2092*H2092</f>
        <v>0</v>
      </c>
      <c r="Q2092" s="143">
        <v>0</v>
      </c>
      <c r="R2092" s="143">
        <f>Q2092*H2092</f>
        <v>0</v>
      </c>
      <c r="S2092" s="143">
        <v>0</v>
      </c>
      <c r="T2092" s="144">
        <f>S2092*H2092</f>
        <v>0</v>
      </c>
      <c r="AR2092" s="145" t="s">
        <v>242</v>
      </c>
      <c r="AT2092" s="145" t="s">
        <v>158</v>
      </c>
      <c r="AU2092" s="145" t="s">
        <v>82</v>
      </c>
      <c r="AY2092" s="17" t="s">
        <v>155</v>
      </c>
      <c r="BE2092" s="146">
        <f>IF(N2092="základní",J2092,0)</f>
        <v>0</v>
      </c>
      <c r="BF2092" s="146">
        <f>IF(N2092="snížená",J2092,0)</f>
        <v>0</v>
      </c>
      <c r="BG2092" s="146">
        <f>IF(N2092="zákl. přenesená",J2092,0)</f>
        <v>0</v>
      </c>
      <c r="BH2092" s="146">
        <f>IF(N2092="sníž. přenesená",J2092,0)</f>
        <v>0</v>
      </c>
      <c r="BI2092" s="146">
        <f>IF(N2092="nulová",J2092,0)</f>
        <v>0</v>
      </c>
      <c r="BJ2092" s="17" t="s">
        <v>80</v>
      </c>
      <c r="BK2092" s="146">
        <f>ROUND(I2092*H2092,2)</f>
        <v>0</v>
      </c>
      <c r="BL2092" s="17" t="s">
        <v>242</v>
      </c>
      <c r="BM2092" s="145" t="s">
        <v>2142</v>
      </c>
    </row>
    <row r="2093" spans="2:65" s="11" customFormat="1" ht="22.8" customHeight="1">
      <c r="B2093" s="121"/>
      <c r="D2093" s="122" t="s">
        <v>72</v>
      </c>
      <c r="E2093" s="131" t="s">
        <v>2143</v>
      </c>
      <c r="F2093" s="131" t="s">
        <v>2144</v>
      </c>
      <c r="I2093" s="124"/>
      <c r="J2093" s="132">
        <f>BK2093</f>
        <v>0</v>
      </c>
      <c r="L2093" s="121"/>
      <c r="M2093" s="126"/>
      <c r="P2093" s="127">
        <f>SUM(P2094:P2192)</f>
        <v>0</v>
      </c>
      <c r="R2093" s="127">
        <f>SUM(R2094:R2192)</f>
        <v>0</v>
      </c>
      <c r="T2093" s="128">
        <f>SUM(T2094:T2192)</f>
        <v>0</v>
      </c>
      <c r="AR2093" s="122" t="s">
        <v>82</v>
      </c>
      <c r="AT2093" s="129" t="s">
        <v>72</v>
      </c>
      <c r="AU2093" s="129" t="s">
        <v>80</v>
      </c>
      <c r="AY2093" s="122" t="s">
        <v>155</v>
      </c>
      <c r="BK2093" s="130">
        <f>SUM(BK2094:BK2192)</f>
        <v>0</v>
      </c>
    </row>
    <row r="2094" spans="2:65" s="1" customFormat="1" ht="33" customHeight="1">
      <c r="B2094" s="32"/>
      <c r="C2094" s="133" t="s">
        <v>2145</v>
      </c>
      <c r="D2094" s="133" t="s">
        <v>158</v>
      </c>
      <c r="E2094" s="134" t="s">
        <v>2146</v>
      </c>
      <c r="F2094" s="135" t="s">
        <v>2147</v>
      </c>
      <c r="G2094" s="136" t="s">
        <v>457</v>
      </c>
      <c r="H2094" s="137">
        <v>63.215000000000003</v>
      </c>
      <c r="I2094" s="138"/>
      <c r="J2094" s="139">
        <f>ROUND(I2094*H2094,2)</f>
        <v>0</v>
      </c>
      <c r="K2094" s="140"/>
      <c r="L2094" s="32"/>
      <c r="M2094" s="141" t="s">
        <v>1</v>
      </c>
      <c r="N2094" s="142" t="s">
        <v>38</v>
      </c>
      <c r="P2094" s="143">
        <f>O2094*H2094</f>
        <v>0</v>
      </c>
      <c r="Q2094" s="143">
        <v>0</v>
      </c>
      <c r="R2094" s="143">
        <f>Q2094*H2094</f>
        <v>0</v>
      </c>
      <c r="S2094" s="143">
        <v>0</v>
      </c>
      <c r="T2094" s="144">
        <f>S2094*H2094</f>
        <v>0</v>
      </c>
      <c r="AR2094" s="145" t="s">
        <v>242</v>
      </c>
      <c r="AT2094" s="145" t="s">
        <v>158</v>
      </c>
      <c r="AU2094" s="145" t="s">
        <v>82</v>
      </c>
      <c r="AY2094" s="17" t="s">
        <v>155</v>
      </c>
      <c r="BE2094" s="146">
        <f>IF(N2094="základní",J2094,0)</f>
        <v>0</v>
      </c>
      <c r="BF2094" s="146">
        <f>IF(N2094="snížená",J2094,0)</f>
        <v>0</v>
      </c>
      <c r="BG2094" s="146">
        <f>IF(N2094="zákl. přenesená",J2094,0)</f>
        <v>0</v>
      </c>
      <c r="BH2094" s="146">
        <f>IF(N2094="sníž. přenesená",J2094,0)</f>
        <v>0</v>
      </c>
      <c r="BI2094" s="146">
        <f>IF(N2094="nulová",J2094,0)</f>
        <v>0</v>
      </c>
      <c r="BJ2094" s="17" t="s">
        <v>80</v>
      </c>
      <c r="BK2094" s="146">
        <f>ROUND(I2094*H2094,2)</f>
        <v>0</v>
      </c>
      <c r="BL2094" s="17" t="s">
        <v>242</v>
      </c>
      <c r="BM2094" s="145" t="s">
        <v>2148</v>
      </c>
    </row>
    <row r="2095" spans="2:65" s="12" customFormat="1" ht="10.199999999999999">
      <c r="B2095" s="147"/>
      <c r="D2095" s="148" t="s">
        <v>162</v>
      </c>
      <c r="E2095" s="149" t="s">
        <v>1</v>
      </c>
      <c r="F2095" s="150" t="s">
        <v>2149</v>
      </c>
      <c r="H2095" s="149" t="s">
        <v>1</v>
      </c>
      <c r="I2095" s="151"/>
      <c r="L2095" s="147"/>
      <c r="M2095" s="152"/>
      <c r="T2095" s="153"/>
      <c r="AT2095" s="149" t="s">
        <v>162</v>
      </c>
      <c r="AU2095" s="149" t="s">
        <v>82</v>
      </c>
      <c r="AV2095" s="12" t="s">
        <v>80</v>
      </c>
      <c r="AW2095" s="12" t="s">
        <v>30</v>
      </c>
      <c r="AX2095" s="12" t="s">
        <v>73</v>
      </c>
      <c r="AY2095" s="149" t="s">
        <v>155</v>
      </c>
    </row>
    <row r="2096" spans="2:65" s="13" customFormat="1" ht="10.199999999999999">
      <c r="B2096" s="154"/>
      <c r="D2096" s="148" t="s">
        <v>162</v>
      </c>
      <c r="E2096" s="155" t="s">
        <v>1</v>
      </c>
      <c r="F2096" s="156" t="s">
        <v>2150</v>
      </c>
      <c r="H2096" s="157">
        <v>25.305</v>
      </c>
      <c r="I2096" s="158"/>
      <c r="L2096" s="154"/>
      <c r="M2096" s="159"/>
      <c r="T2096" s="160"/>
      <c r="AT2096" s="155" t="s">
        <v>162</v>
      </c>
      <c r="AU2096" s="155" t="s">
        <v>82</v>
      </c>
      <c r="AV2096" s="13" t="s">
        <v>82</v>
      </c>
      <c r="AW2096" s="13" t="s">
        <v>30</v>
      </c>
      <c r="AX2096" s="13" t="s">
        <v>73</v>
      </c>
      <c r="AY2096" s="155" t="s">
        <v>155</v>
      </c>
    </row>
    <row r="2097" spans="2:65" s="12" customFormat="1" ht="10.199999999999999">
      <c r="B2097" s="147"/>
      <c r="D2097" s="148" t="s">
        <v>162</v>
      </c>
      <c r="E2097" s="149" t="s">
        <v>1</v>
      </c>
      <c r="F2097" s="150" t="s">
        <v>2151</v>
      </c>
      <c r="H2097" s="149" t="s">
        <v>1</v>
      </c>
      <c r="I2097" s="151"/>
      <c r="L2097" s="147"/>
      <c r="M2097" s="152"/>
      <c r="T2097" s="153"/>
      <c r="AT2097" s="149" t="s">
        <v>162</v>
      </c>
      <c r="AU2097" s="149" t="s">
        <v>82</v>
      </c>
      <c r="AV2097" s="12" t="s">
        <v>80</v>
      </c>
      <c r="AW2097" s="12" t="s">
        <v>30</v>
      </c>
      <c r="AX2097" s="12" t="s">
        <v>73</v>
      </c>
      <c r="AY2097" s="149" t="s">
        <v>155</v>
      </c>
    </row>
    <row r="2098" spans="2:65" s="13" customFormat="1" ht="10.199999999999999">
      <c r="B2098" s="154"/>
      <c r="D2098" s="148" t="s">
        <v>162</v>
      </c>
      <c r="E2098" s="155" t="s">
        <v>1</v>
      </c>
      <c r="F2098" s="156" t="s">
        <v>2152</v>
      </c>
      <c r="H2098" s="157">
        <v>17.234999999999999</v>
      </c>
      <c r="I2098" s="158"/>
      <c r="L2098" s="154"/>
      <c r="M2098" s="159"/>
      <c r="T2098" s="160"/>
      <c r="AT2098" s="155" t="s">
        <v>162</v>
      </c>
      <c r="AU2098" s="155" t="s">
        <v>82</v>
      </c>
      <c r="AV2098" s="13" t="s">
        <v>82</v>
      </c>
      <c r="AW2098" s="13" t="s">
        <v>30</v>
      </c>
      <c r="AX2098" s="13" t="s">
        <v>73</v>
      </c>
      <c r="AY2098" s="155" t="s">
        <v>155</v>
      </c>
    </row>
    <row r="2099" spans="2:65" s="12" customFormat="1" ht="10.199999999999999">
      <c r="B2099" s="147"/>
      <c r="D2099" s="148" t="s">
        <v>162</v>
      </c>
      <c r="E2099" s="149" t="s">
        <v>1</v>
      </c>
      <c r="F2099" s="150" t="s">
        <v>2153</v>
      </c>
      <c r="H2099" s="149" t="s">
        <v>1</v>
      </c>
      <c r="I2099" s="151"/>
      <c r="L2099" s="147"/>
      <c r="M2099" s="152"/>
      <c r="T2099" s="153"/>
      <c r="AT2099" s="149" t="s">
        <v>162</v>
      </c>
      <c r="AU2099" s="149" t="s">
        <v>82</v>
      </c>
      <c r="AV2099" s="12" t="s">
        <v>80</v>
      </c>
      <c r="AW2099" s="12" t="s">
        <v>30</v>
      </c>
      <c r="AX2099" s="12" t="s">
        <v>73</v>
      </c>
      <c r="AY2099" s="149" t="s">
        <v>155</v>
      </c>
    </row>
    <row r="2100" spans="2:65" s="13" customFormat="1" ht="10.199999999999999">
      <c r="B2100" s="154"/>
      <c r="D2100" s="148" t="s">
        <v>162</v>
      </c>
      <c r="E2100" s="155" t="s">
        <v>1</v>
      </c>
      <c r="F2100" s="156" t="s">
        <v>2154</v>
      </c>
      <c r="H2100" s="157">
        <v>20.675000000000001</v>
      </c>
      <c r="I2100" s="158"/>
      <c r="L2100" s="154"/>
      <c r="M2100" s="159"/>
      <c r="T2100" s="160"/>
      <c r="AT2100" s="155" t="s">
        <v>162</v>
      </c>
      <c r="AU2100" s="155" t="s">
        <v>82</v>
      </c>
      <c r="AV2100" s="13" t="s">
        <v>82</v>
      </c>
      <c r="AW2100" s="13" t="s">
        <v>30</v>
      </c>
      <c r="AX2100" s="13" t="s">
        <v>73</v>
      </c>
      <c r="AY2100" s="155" t="s">
        <v>155</v>
      </c>
    </row>
    <row r="2101" spans="2:65" s="14" customFormat="1" ht="10.199999999999999">
      <c r="B2101" s="161"/>
      <c r="D2101" s="148" t="s">
        <v>162</v>
      </c>
      <c r="E2101" s="162" t="s">
        <v>1</v>
      </c>
      <c r="F2101" s="163" t="s">
        <v>165</v>
      </c>
      <c r="H2101" s="164">
        <v>63.215000000000003</v>
      </c>
      <c r="I2101" s="165"/>
      <c r="L2101" s="161"/>
      <c r="M2101" s="166"/>
      <c r="T2101" s="167"/>
      <c r="AT2101" s="162" t="s">
        <v>162</v>
      </c>
      <c r="AU2101" s="162" t="s">
        <v>82</v>
      </c>
      <c r="AV2101" s="14" t="s">
        <v>90</v>
      </c>
      <c r="AW2101" s="14" t="s">
        <v>30</v>
      </c>
      <c r="AX2101" s="14" t="s">
        <v>80</v>
      </c>
      <c r="AY2101" s="162" t="s">
        <v>155</v>
      </c>
    </row>
    <row r="2102" spans="2:65" s="1" customFormat="1" ht="24.15" customHeight="1">
      <c r="B2102" s="32"/>
      <c r="C2102" s="133" t="s">
        <v>1443</v>
      </c>
      <c r="D2102" s="133" t="s">
        <v>158</v>
      </c>
      <c r="E2102" s="134" t="s">
        <v>2155</v>
      </c>
      <c r="F2102" s="135" t="s">
        <v>2156</v>
      </c>
      <c r="G2102" s="136" t="s">
        <v>213</v>
      </c>
      <c r="H2102" s="137">
        <v>254.9</v>
      </c>
      <c r="I2102" s="138"/>
      <c r="J2102" s="139">
        <f>ROUND(I2102*H2102,2)</f>
        <v>0</v>
      </c>
      <c r="K2102" s="140"/>
      <c r="L2102" s="32"/>
      <c r="M2102" s="141" t="s">
        <v>1</v>
      </c>
      <c r="N2102" s="142" t="s">
        <v>38</v>
      </c>
      <c r="P2102" s="143">
        <f>O2102*H2102</f>
        <v>0</v>
      </c>
      <c r="Q2102" s="143">
        <v>0</v>
      </c>
      <c r="R2102" s="143">
        <f>Q2102*H2102</f>
        <v>0</v>
      </c>
      <c r="S2102" s="143">
        <v>0</v>
      </c>
      <c r="T2102" s="144">
        <f>S2102*H2102</f>
        <v>0</v>
      </c>
      <c r="AR2102" s="145" t="s">
        <v>242</v>
      </c>
      <c r="AT2102" s="145" t="s">
        <v>158</v>
      </c>
      <c r="AU2102" s="145" t="s">
        <v>82</v>
      </c>
      <c r="AY2102" s="17" t="s">
        <v>155</v>
      </c>
      <c r="BE2102" s="146">
        <f>IF(N2102="základní",J2102,0)</f>
        <v>0</v>
      </c>
      <c r="BF2102" s="146">
        <f>IF(N2102="snížená",J2102,0)</f>
        <v>0</v>
      </c>
      <c r="BG2102" s="146">
        <f>IF(N2102="zákl. přenesená",J2102,0)</f>
        <v>0</v>
      </c>
      <c r="BH2102" s="146">
        <f>IF(N2102="sníž. přenesená",J2102,0)</f>
        <v>0</v>
      </c>
      <c r="BI2102" s="146">
        <f>IF(N2102="nulová",J2102,0)</f>
        <v>0</v>
      </c>
      <c r="BJ2102" s="17" t="s">
        <v>80</v>
      </c>
      <c r="BK2102" s="146">
        <f>ROUND(I2102*H2102,2)</f>
        <v>0</v>
      </c>
      <c r="BL2102" s="17" t="s">
        <v>242</v>
      </c>
      <c r="BM2102" s="145" t="s">
        <v>2157</v>
      </c>
    </row>
    <row r="2103" spans="2:65" s="13" customFormat="1" ht="10.199999999999999">
      <c r="B2103" s="154"/>
      <c r="D2103" s="148" t="s">
        <v>162</v>
      </c>
      <c r="E2103" s="155" t="s">
        <v>1</v>
      </c>
      <c r="F2103" s="156" t="s">
        <v>2158</v>
      </c>
      <c r="H2103" s="157">
        <v>254.9</v>
      </c>
      <c r="I2103" s="158"/>
      <c r="L2103" s="154"/>
      <c r="M2103" s="159"/>
      <c r="T2103" s="160"/>
      <c r="AT2103" s="155" t="s">
        <v>162</v>
      </c>
      <c r="AU2103" s="155" t="s">
        <v>82</v>
      </c>
      <c r="AV2103" s="13" t="s">
        <v>82</v>
      </c>
      <c r="AW2103" s="13" t="s">
        <v>30</v>
      </c>
      <c r="AX2103" s="13" t="s">
        <v>73</v>
      </c>
      <c r="AY2103" s="155" t="s">
        <v>155</v>
      </c>
    </row>
    <row r="2104" spans="2:65" s="14" customFormat="1" ht="10.199999999999999">
      <c r="B2104" s="161"/>
      <c r="D2104" s="148" t="s">
        <v>162</v>
      </c>
      <c r="E2104" s="162" t="s">
        <v>1</v>
      </c>
      <c r="F2104" s="163" t="s">
        <v>165</v>
      </c>
      <c r="H2104" s="164">
        <v>254.9</v>
      </c>
      <c r="I2104" s="165"/>
      <c r="L2104" s="161"/>
      <c r="M2104" s="166"/>
      <c r="T2104" s="167"/>
      <c r="AT2104" s="162" t="s">
        <v>162</v>
      </c>
      <c r="AU2104" s="162" t="s">
        <v>82</v>
      </c>
      <c r="AV2104" s="14" t="s">
        <v>90</v>
      </c>
      <c r="AW2104" s="14" t="s">
        <v>30</v>
      </c>
      <c r="AX2104" s="14" t="s">
        <v>80</v>
      </c>
      <c r="AY2104" s="162" t="s">
        <v>155</v>
      </c>
    </row>
    <row r="2105" spans="2:65" s="1" customFormat="1" ht="24.15" customHeight="1">
      <c r="B2105" s="32"/>
      <c r="C2105" s="133" t="s">
        <v>2159</v>
      </c>
      <c r="D2105" s="133" t="s">
        <v>158</v>
      </c>
      <c r="E2105" s="134" t="s">
        <v>2160</v>
      </c>
      <c r="F2105" s="135" t="s">
        <v>2161</v>
      </c>
      <c r="G2105" s="136" t="s">
        <v>213</v>
      </c>
      <c r="H2105" s="137">
        <v>397.42</v>
      </c>
      <c r="I2105" s="138"/>
      <c r="J2105" s="139">
        <f>ROUND(I2105*H2105,2)</f>
        <v>0</v>
      </c>
      <c r="K2105" s="140"/>
      <c r="L2105" s="32"/>
      <c r="M2105" s="141" t="s">
        <v>1</v>
      </c>
      <c r="N2105" s="142" t="s">
        <v>38</v>
      </c>
      <c r="P2105" s="143">
        <f>O2105*H2105</f>
        <v>0</v>
      </c>
      <c r="Q2105" s="143">
        <v>0</v>
      </c>
      <c r="R2105" s="143">
        <f>Q2105*H2105</f>
        <v>0</v>
      </c>
      <c r="S2105" s="143">
        <v>0</v>
      </c>
      <c r="T2105" s="144">
        <f>S2105*H2105</f>
        <v>0</v>
      </c>
      <c r="AR2105" s="145" t="s">
        <v>242</v>
      </c>
      <c r="AT2105" s="145" t="s">
        <v>158</v>
      </c>
      <c r="AU2105" s="145" t="s">
        <v>82</v>
      </c>
      <c r="AY2105" s="17" t="s">
        <v>155</v>
      </c>
      <c r="BE2105" s="146">
        <f>IF(N2105="základní",J2105,0)</f>
        <v>0</v>
      </c>
      <c r="BF2105" s="146">
        <f>IF(N2105="snížená",J2105,0)</f>
        <v>0</v>
      </c>
      <c r="BG2105" s="146">
        <f>IF(N2105="zákl. přenesená",J2105,0)</f>
        <v>0</v>
      </c>
      <c r="BH2105" s="146">
        <f>IF(N2105="sníž. přenesená",J2105,0)</f>
        <v>0</v>
      </c>
      <c r="BI2105" s="146">
        <f>IF(N2105="nulová",J2105,0)</f>
        <v>0</v>
      </c>
      <c r="BJ2105" s="17" t="s">
        <v>80</v>
      </c>
      <c r="BK2105" s="146">
        <f>ROUND(I2105*H2105,2)</f>
        <v>0</v>
      </c>
      <c r="BL2105" s="17" t="s">
        <v>242</v>
      </c>
      <c r="BM2105" s="145" t="s">
        <v>2162</v>
      </c>
    </row>
    <row r="2106" spans="2:65" s="12" customFormat="1" ht="10.199999999999999">
      <c r="B2106" s="147"/>
      <c r="D2106" s="148" t="s">
        <v>162</v>
      </c>
      <c r="E2106" s="149" t="s">
        <v>1</v>
      </c>
      <c r="F2106" s="150" t="s">
        <v>2163</v>
      </c>
      <c r="H2106" s="149" t="s">
        <v>1</v>
      </c>
      <c r="I2106" s="151"/>
      <c r="L2106" s="147"/>
      <c r="M2106" s="152"/>
      <c r="T2106" s="153"/>
      <c r="AT2106" s="149" t="s">
        <v>162</v>
      </c>
      <c r="AU2106" s="149" t="s">
        <v>82</v>
      </c>
      <c r="AV2106" s="12" t="s">
        <v>80</v>
      </c>
      <c r="AW2106" s="12" t="s">
        <v>30</v>
      </c>
      <c r="AX2106" s="12" t="s">
        <v>73</v>
      </c>
      <c r="AY2106" s="149" t="s">
        <v>155</v>
      </c>
    </row>
    <row r="2107" spans="2:65" s="13" customFormat="1" ht="10.199999999999999">
      <c r="B2107" s="154"/>
      <c r="D2107" s="148" t="s">
        <v>162</v>
      </c>
      <c r="E2107" s="155" t="s">
        <v>1</v>
      </c>
      <c r="F2107" s="156" t="s">
        <v>2164</v>
      </c>
      <c r="H2107" s="157">
        <v>254.84</v>
      </c>
      <c r="I2107" s="158"/>
      <c r="L2107" s="154"/>
      <c r="M2107" s="159"/>
      <c r="T2107" s="160"/>
      <c r="AT2107" s="155" t="s">
        <v>162</v>
      </c>
      <c r="AU2107" s="155" t="s">
        <v>82</v>
      </c>
      <c r="AV2107" s="13" t="s">
        <v>82</v>
      </c>
      <c r="AW2107" s="13" t="s">
        <v>30</v>
      </c>
      <c r="AX2107" s="13" t="s">
        <v>73</v>
      </c>
      <c r="AY2107" s="155" t="s">
        <v>155</v>
      </c>
    </row>
    <row r="2108" spans="2:65" s="12" customFormat="1" ht="10.199999999999999">
      <c r="B2108" s="147"/>
      <c r="D2108" s="148" t="s">
        <v>162</v>
      </c>
      <c r="E2108" s="149" t="s">
        <v>1</v>
      </c>
      <c r="F2108" s="150" t="s">
        <v>2165</v>
      </c>
      <c r="H2108" s="149" t="s">
        <v>1</v>
      </c>
      <c r="I2108" s="151"/>
      <c r="L2108" s="147"/>
      <c r="M2108" s="152"/>
      <c r="T2108" s="153"/>
      <c r="AT2108" s="149" t="s">
        <v>162</v>
      </c>
      <c r="AU2108" s="149" t="s">
        <v>82</v>
      </c>
      <c r="AV2108" s="12" t="s">
        <v>80</v>
      </c>
      <c r="AW2108" s="12" t="s">
        <v>30</v>
      </c>
      <c r="AX2108" s="12" t="s">
        <v>73</v>
      </c>
      <c r="AY2108" s="149" t="s">
        <v>155</v>
      </c>
    </row>
    <row r="2109" spans="2:65" s="12" customFormat="1" ht="10.199999999999999">
      <c r="B2109" s="147"/>
      <c r="D2109" s="148" t="s">
        <v>162</v>
      </c>
      <c r="E2109" s="149" t="s">
        <v>1</v>
      </c>
      <c r="F2109" s="150" t="s">
        <v>2166</v>
      </c>
      <c r="H2109" s="149" t="s">
        <v>1</v>
      </c>
      <c r="I2109" s="151"/>
      <c r="L2109" s="147"/>
      <c r="M2109" s="152"/>
      <c r="T2109" s="153"/>
      <c r="AT2109" s="149" t="s">
        <v>162</v>
      </c>
      <c r="AU2109" s="149" t="s">
        <v>82</v>
      </c>
      <c r="AV2109" s="12" t="s">
        <v>80</v>
      </c>
      <c r="AW2109" s="12" t="s">
        <v>30</v>
      </c>
      <c r="AX2109" s="12" t="s">
        <v>73</v>
      </c>
      <c r="AY2109" s="149" t="s">
        <v>155</v>
      </c>
    </row>
    <row r="2110" spans="2:65" s="13" customFormat="1" ht="10.199999999999999">
      <c r="B2110" s="154"/>
      <c r="D2110" s="148" t="s">
        <v>162</v>
      </c>
      <c r="E2110" s="155" t="s">
        <v>1</v>
      </c>
      <c r="F2110" s="156" t="s">
        <v>2167</v>
      </c>
      <c r="H2110" s="157">
        <v>35.69</v>
      </c>
      <c r="I2110" s="158"/>
      <c r="L2110" s="154"/>
      <c r="M2110" s="159"/>
      <c r="T2110" s="160"/>
      <c r="AT2110" s="155" t="s">
        <v>162</v>
      </c>
      <c r="AU2110" s="155" t="s">
        <v>82</v>
      </c>
      <c r="AV2110" s="13" t="s">
        <v>82</v>
      </c>
      <c r="AW2110" s="13" t="s">
        <v>30</v>
      </c>
      <c r="AX2110" s="13" t="s">
        <v>73</v>
      </c>
      <c r="AY2110" s="155" t="s">
        <v>155</v>
      </c>
    </row>
    <row r="2111" spans="2:65" s="12" customFormat="1" ht="10.199999999999999">
      <c r="B2111" s="147"/>
      <c r="D2111" s="148" t="s">
        <v>162</v>
      </c>
      <c r="E2111" s="149" t="s">
        <v>1</v>
      </c>
      <c r="F2111" s="150" t="s">
        <v>2168</v>
      </c>
      <c r="H2111" s="149" t="s">
        <v>1</v>
      </c>
      <c r="I2111" s="151"/>
      <c r="L2111" s="147"/>
      <c r="M2111" s="152"/>
      <c r="T2111" s="153"/>
      <c r="AT2111" s="149" t="s">
        <v>162</v>
      </c>
      <c r="AU2111" s="149" t="s">
        <v>82</v>
      </c>
      <c r="AV2111" s="12" t="s">
        <v>80</v>
      </c>
      <c r="AW2111" s="12" t="s">
        <v>30</v>
      </c>
      <c r="AX2111" s="12" t="s">
        <v>73</v>
      </c>
      <c r="AY2111" s="149" t="s">
        <v>155</v>
      </c>
    </row>
    <row r="2112" spans="2:65" s="13" customFormat="1" ht="10.199999999999999">
      <c r="B2112" s="154"/>
      <c r="D2112" s="148" t="s">
        <v>162</v>
      </c>
      <c r="E2112" s="155" t="s">
        <v>1</v>
      </c>
      <c r="F2112" s="156" t="s">
        <v>2169</v>
      </c>
      <c r="H2112" s="157">
        <v>106.89</v>
      </c>
      <c r="I2112" s="158"/>
      <c r="L2112" s="154"/>
      <c r="M2112" s="159"/>
      <c r="T2112" s="160"/>
      <c r="AT2112" s="155" t="s">
        <v>162</v>
      </c>
      <c r="AU2112" s="155" t="s">
        <v>82</v>
      </c>
      <c r="AV2112" s="13" t="s">
        <v>82</v>
      </c>
      <c r="AW2112" s="13" t="s">
        <v>30</v>
      </c>
      <c r="AX2112" s="13" t="s">
        <v>73</v>
      </c>
      <c r="AY2112" s="155" t="s">
        <v>155</v>
      </c>
    </row>
    <row r="2113" spans="2:65" s="14" customFormat="1" ht="10.199999999999999">
      <c r="B2113" s="161"/>
      <c r="D2113" s="148" t="s">
        <v>162</v>
      </c>
      <c r="E2113" s="162" t="s">
        <v>1</v>
      </c>
      <c r="F2113" s="163" t="s">
        <v>165</v>
      </c>
      <c r="H2113" s="164">
        <v>397.41999999999996</v>
      </c>
      <c r="I2113" s="165"/>
      <c r="L2113" s="161"/>
      <c r="M2113" s="166"/>
      <c r="T2113" s="167"/>
      <c r="AT2113" s="162" t="s">
        <v>162</v>
      </c>
      <c r="AU2113" s="162" t="s">
        <v>82</v>
      </c>
      <c r="AV2113" s="14" t="s">
        <v>90</v>
      </c>
      <c r="AW2113" s="14" t="s">
        <v>30</v>
      </c>
      <c r="AX2113" s="14" t="s">
        <v>80</v>
      </c>
      <c r="AY2113" s="162" t="s">
        <v>155</v>
      </c>
    </row>
    <row r="2114" spans="2:65" s="1" customFormat="1" ht="37.799999999999997" customHeight="1">
      <c r="B2114" s="32"/>
      <c r="C2114" s="133" t="s">
        <v>1451</v>
      </c>
      <c r="D2114" s="133" t="s">
        <v>158</v>
      </c>
      <c r="E2114" s="134" t="s">
        <v>2170</v>
      </c>
      <c r="F2114" s="135" t="s">
        <v>2171</v>
      </c>
      <c r="G2114" s="136" t="s">
        <v>457</v>
      </c>
      <c r="H2114" s="137">
        <v>9.0440000000000005</v>
      </c>
      <c r="I2114" s="138"/>
      <c r="J2114" s="139">
        <f>ROUND(I2114*H2114,2)</f>
        <v>0</v>
      </c>
      <c r="K2114" s="140"/>
      <c r="L2114" s="32"/>
      <c r="M2114" s="141" t="s">
        <v>1</v>
      </c>
      <c r="N2114" s="142" t="s">
        <v>38</v>
      </c>
      <c r="P2114" s="143">
        <f>O2114*H2114</f>
        <v>0</v>
      </c>
      <c r="Q2114" s="143">
        <v>0</v>
      </c>
      <c r="R2114" s="143">
        <f>Q2114*H2114</f>
        <v>0</v>
      </c>
      <c r="S2114" s="143">
        <v>0</v>
      </c>
      <c r="T2114" s="144">
        <f>S2114*H2114</f>
        <v>0</v>
      </c>
      <c r="AR2114" s="145" t="s">
        <v>242</v>
      </c>
      <c r="AT2114" s="145" t="s">
        <v>158</v>
      </c>
      <c r="AU2114" s="145" t="s">
        <v>82</v>
      </c>
      <c r="AY2114" s="17" t="s">
        <v>155</v>
      </c>
      <c r="BE2114" s="146">
        <f>IF(N2114="základní",J2114,0)</f>
        <v>0</v>
      </c>
      <c r="BF2114" s="146">
        <f>IF(N2114="snížená",J2114,0)</f>
        <v>0</v>
      </c>
      <c r="BG2114" s="146">
        <f>IF(N2114="zákl. přenesená",J2114,0)</f>
        <v>0</v>
      </c>
      <c r="BH2114" s="146">
        <f>IF(N2114="sníž. přenesená",J2114,0)</f>
        <v>0</v>
      </c>
      <c r="BI2114" s="146">
        <f>IF(N2114="nulová",J2114,0)</f>
        <v>0</v>
      </c>
      <c r="BJ2114" s="17" t="s">
        <v>80</v>
      </c>
      <c r="BK2114" s="146">
        <f>ROUND(I2114*H2114,2)</f>
        <v>0</v>
      </c>
      <c r="BL2114" s="17" t="s">
        <v>242</v>
      </c>
      <c r="BM2114" s="145" t="s">
        <v>2172</v>
      </c>
    </row>
    <row r="2115" spans="2:65" s="12" customFormat="1" ht="10.199999999999999">
      <c r="B2115" s="147"/>
      <c r="D2115" s="148" t="s">
        <v>162</v>
      </c>
      <c r="E2115" s="149" t="s">
        <v>1</v>
      </c>
      <c r="F2115" s="150" t="s">
        <v>2173</v>
      </c>
      <c r="H2115" s="149" t="s">
        <v>1</v>
      </c>
      <c r="I2115" s="151"/>
      <c r="L2115" s="147"/>
      <c r="M2115" s="152"/>
      <c r="T2115" s="153"/>
      <c r="AT2115" s="149" t="s">
        <v>162</v>
      </c>
      <c r="AU2115" s="149" t="s">
        <v>82</v>
      </c>
      <c r="AV2115" s="12" t="s">
        <v>80</v>
      </c>
      <c r="AW2115" s="12" t="s">
        <v>30</v>
      </c>
      <c r="AX2115" s="12" t="s">
        <v>73</v>
      </c>
      <c r="AY2115" s="149" t="s">
        <v>155</v>
      </c>
    </row>
    <row r="2116" spans="2:65" s="13" customFormat="1" ht="10.199999999999999">
      <c r="B2116" s="154"/>
      <c r="D2116" s="148" t="s">
        <v>162</v>
      </c>
      <c r="E2116" s="155" t="s">
        <v>1</v>
      </c>
      <c r="F2116" s="156" t="s">
        <v>2174</v>
      </c>
      <c r="H2116" s="157">
        <v>4.4790000000000001</v>
      </c>
      <c r="I2116" s="158"/>
      <c r="L2116" s="154"/>
      <c r="M2116" s="159"/>
      <c r="T2116" s="160"/>
      <c r="AT2116" s="155" t="s">
        <v>162</v>
      </c>
      <c r="AU2116" s="155" t="s">
        <v>82</v>
      </c>
      <c r="AV2116" s="13" t="s">
        <v>82</v>
      </c>
      <c r="AW2116" s="13" t="s">
        <v>30</v>
      </c>
      <c r="AX2116" s="13" t="s">
        <v>73</v>
      </c>
      <c r="AY2116" s="155" t="s">
        <v>155</v>
      </c>
    </row>
    <row r="2117" spans="2:65" s="13" customFormat="1" ht="10.199999999999999">
      <c r="B2117" s="154"/>
      <c r="D2117" s="148" t="s">
        <v>162</v>
      </c>
      <c r="E2117" s="155" t="s">
        <v>1</v>
      </c>
      <c r="F2117" s="156" t="s">
        <v>2175</v>
      </c>
      <c r="H2117" s="157">
        <v>4.5650000000000004</v>
      </c>
      <c r="I2117" s="158"/>
      <c r="L2117" s="154"/>
      <c r="M2117" s="159"/>
      <c r="T2117" s="160"/>
      <c r="AT2117" s="155" t="s">
        <v>162</v>
      </c>
      <c r="AU2117" s="155" t="s">
        <v>82</v>
      </c>
      <c r="AV2117" s="13" t="s">
        <v>82</v>
      </c>
      <c r="AW2117" s="13" t="s">
        <v>30</v>
      </c>
      <c r="AX2117" s="13" t="s">
        <v>73</v>
      </c>
      <c r="AY2117" s="155" t="s">
        <v>155</v>
      </c>
    </row>
    <row r="2118" spans="2:65" s="14" customFormat="1" ht="10.199999999999999">
      <c r="B2118" s="161"/>
      <c r="D2118" s="148" t="s">
        <v>162</v>
      </c>
      <c r="E2118" s="162" t="s">
        <v>1</v>
      </c>
      <c r="F2118" s="163" t="s">
        <v>165</v>
      </c>
      <c r="H2118" s="164">
        <v>9.0440000000000005</v>
      </c>
      <c r="I2118" s="165"/>
      <c r="L2118" s="161"/>
      <c r="M2118" s="166"/>
      <c r="T2118" s="167"/>
      <c r="AT2118" s="162" t="s">
        <v>162</v>
      </c>
      <c r="AU2118" s="162" t="s">
        <v>82</v>
      </c>
      <c r="AV2118" s="14" t="s">
        <v>90</v>
      </c>
      <c r="AW2118" s="14" t="s">
        <v>30</v>
      </c>
      <c r="AX2118" s="14" t="s">
        <v>80</v>
      </c>
      <c r="AY2118" s="162" t="s">
        <v>155</v>
      </c>
    </row>
    <row r="2119" spans="2:65" s="1" customFormat="1" ht="37.799999999999997" customHeight="1">
      <c r="B2119" s="32"/>
      <c r="C2119" s="133" t="s">
        <v>2176</v>
      </c>
      <c r="D2119" s="133" t="s">
        <v>158</v>
      </c>
      <c r="E2119" s="134" t="s">
        <v>2177</v>
      </c>
      <c r="F2119" s="135" t="s">
        <v>2178</v>
      </c>
      <c r="G2119" s="136" t="s">
        <v>457</v>
      </c>
      <c r="H2119" s="137">
        <v>18.885000000000002</v>
      </c>
      <c r="I2119" s="138"/>
      <c r="J2119" s="139">
        <f>ROUND(I2119*H2119,2)</f>
        <v>0</v>
      </c>
      <c r="K2119" s="140"/>
      <c r="L2119" s="32"/>
      <c r="M2119" s="141" t="s">
        <v>1</v>
      </c>
      <c r="N2119" s="142" t="s">
        <v>38</v>
      </c>
      <c r="P2119" s="143">
        <f>O2119*H2119</f>
        <v>0</v>
      </c>
      <c r="Q2119" s="143">
        <v>0</v>
      </c>
      <c r="R2119" s="143">
        <f>Q2119*H2119</f>
        <v>0</v>
      </c>
      <c r="S2119" s="143">
        <v>0</v>
      </c>
      <c r="T2119" s="144">
        <f>S2119*H2119</f>
        <v>0</v>
      </c>
      <c r="AR2119" s="145" t="s">
        <v>242</v>
      </c>
      <c r="AT2119" s="145" t="s">
        <v>158</v>
      </c>
      <c r="AU2119" s="145" t="s">
        <v>82</v>
      </c>
      <c r="AY2119" s="17" t="s">
        <v>155</v>
      </c>
      <c r="BE2119" s="146">
        <f>IF(N2119="základní",J2119,0)</f>
        <v>0</v>
      </c>
      <c r="BF2119" s="146">
        <f>IF(N2119="snížená",J2119,0)</f>
        <v>0</v>
      </c>
      <c r="BG2119" s="146">
        <f>IF(N2119="zákl. přenesená",J2119,0)</f>
        <v>0</v>
      </c>
      <c r="BH2119" s="146">
        <f>IF(N2119="sníž. přenesená",J2119,0)</f>
        <v>0</v>
      </c>
      <c r="BI2119" s="146">
        <f>IF(N2119="nulová",J2119,0)</f>
        <v>0</v>
      </c>
      <c r="BJ2119" s="17" t="s">
        <v>80</v>
      </c>
      <c r="BK2119" s="146">
        <f>ROUND(I2119*H2119,2)</f>
        <v>0</v>
      </c>
      <c r="BL2119" s="17" t="s">
        <v>242</v>
      </c>
      <c r="BM2119" s="145" t="s">
        <v>2179</v>
      </c>
    </row>
    <row r="2120" spans="2:65" s="12" customFormat="1" ht="10.199999999999999">
      <c r="B2120" s="147"/>
      <c r="D2120" s="148" t="s">
        <v>162</v>
      </c>
      <c r="E2120" s="149" t="s">
        <v>1</v>
      </c>
      <c r="F2120" s="150" t="s">
        <v>2180</v>
      </c>
      <c r="H2120" s="149" t="s">
        <v>1</v>
      </c>
      <c r="I2120" s="151"/>
      <c r="L2120" s="147"/>
      <c r="M2120" s="152"/>
      <c r="T2120" s="153"/>
      <c r="AT2120" s="149" t="s">
        <v>162</v>
      </c>
      <c r="AU2120" s="149" t="s">
        <v>82</v>
      </c>
      <c r="AV2120" s="12" t="s">
        <v>80</v>
      </c>
      <c r="AW2120" s="12" t="s">
        <v>30</v>
      </c>
      <c r="AX2120" s="12" t="s">
        <v>73</v>
      </c>
      <c r="AY2120" s="149" t="s">
        <v>155</v>
      </c>
    </row>
    <row r="2121" spans="2:65" s="13" customFormat="1" ht="10.199999999999999">
      <c r="B2121" s="154"/>
      <c r="D2121" s="148" t="s">
        <v>162</v>
      </c>
      <c r="E2121" s="155" t="s">
        <v>1</v>
      </c>
      <c r="F2121" s="156" t="s">
        <v>2181</v>
      </c>
      <c r="H2121" s="157">
        <v>16.649999999999999</v>
      </c>
      <c r="I2121" s="158"/>
      <c r="L2121" s="154"/>
      <c r="M2121" s="159"/>
      <c r="T2121" s="160"/>
      <c r="AT2121" s="155" t="s">
        <v>162</v>
      </c>
      <c r="AU2121" s="155" t="s">
        <v>82</v>
      </c>
      <c r="AV2121" s="13" t="s">
        <v>82</v>
      </c>
      <c r="AW2121" s="13" t="s">
        <v>30</v>
      </c>
      <c r="AX2121" s="13" t="s">
        <v>73</v>
      </c>
      <c r="AY2121" s="155" t="s">
        <v>155</v>
      </c>
    </row>
    <row r="2122" spans="2:65" s="12" customFormat="1" ht="10.199999999999999">
      <c r="B2122" s="147"/>
      <c r="D2122" s="148" t="s">
        <v>162</v>
      </c>
      <c r="E2122" s="149" t="s">
        <v>1</v>
      </c>
      <c r="F2122" s="150" t="s">
        <v>2182</v>
      </c>
      <c r="H2122" s="149" t="s">
        <v>1</v>
      </c>
      <c r="I2122" s="151"/>
      <c r="L2122" s="147"/>
      <c r="M2122" s="152"/>
      <c r="T2122" s="153"/>
      <c r="AT2122" s="149" t="s">
        <v>162</v>
      </c>
      <c r="AU2122" s="149" t="s">
        <v>82</v>
      </c>
      <c r="AV2122" s="12" t="s">
        <v>80</v>
      </c>
      <c r="AW2122" s="12" t="s">
        <v>30</v>
      </c>
      <c r="AX2122" s="12" t="s">
        <v>73</v>
      </c>
      <c r="AY2122" s="149" t="s">
        <v>155</v>
      </c>
    </row>
    <row r="2123" spans="2:65" s="13" customFormat="1" ht="10.199999999999999">
      <c r="B2123" s="154"/>
      <c r="D2123" s="148" t="s">
        <v>162</v>
      </c>
      <c r="E2123" s="155" t="s">
        <v>1</v>
      </c>
      <c r="F2123" s="156" t="s">
        <v>2183</v>
      </c>
      <c r="H2123" s="157">
        <v>2.2349999999999999</v>
      </c>
      <c r="I2123" s="158"/>
      <c r="L2123" s="154"/>
      <c r="M2123" s="159"/>
      <c r="T2123" s="160"/>
      <c r="AT2123" s="155" t="s">
        <v>162</v>
      </c>
      <c r="AU2123" s="155" t="s">
        <v>82</v>
      </c>
      <c r="AV2123" s="13" t="s">
        <v>82</v>
      </c>
      <c r="AW2123" s="13" t="s">
        <v>30</v>
      </c>
      <c r="AX2123" s="13" t="s">
        <v>73</v>
      </c>
      <c r="AY2123" s="155" t="s">
        <v>155</v>
      </c>
    </row>
    <row r="2124" spans="2:65" s="14" customFormat="1" ht="10.199999999999999">
      <c r="B2124" s="161"/>
      <c r="D2124" s="148" t="s">
        <v>162</v>
      </c>
      <c r="E2124" s="162" t="s">
        <v>1</v>
      </c>
      <c r="F2124" s="163" t="s">
        <v>165</v>
      </c>
      <c r="H2124" s="164">
        <v>18.884999999999998</v>
      </c>
      <c r="I2124" s="165"/>
      <c r="L2124" s="161"/>
      <c r="M2124" s="166"/>
      <c r="T2124" s="167"/>
      <c r="AT2124" s="162" t="s">
        <v>162</v>
      </c>
      <c r="AU2124" s="162" t="s">
        <v>82</v>
      </c>
      <c r="AV2124" s="14" t="s">
        <v>90</v>
      </c>
      <c r="AW2124" s="14" t="s">
        <v>30</v>
      </c>
      <c r="AX2124" s="14" t="s">
        <v>80</v>
      </c>
      <c r="AY2124" s="162" t="s">
        <v>155</v>
      </c>
    </row>
    <row r="2125" spans="2:65" s="1" customFormat="1" ht="33" customHeight="1">
      <c r="B2125" s="32"/>
      <c r="C2125" s="133" t="s">
        <v>1455</v>
      </c>
      <c r="D2125" s="133" t="s">
        <v>158</v>
      </c>
      <c r="E2125" s="134" t="s">
        <v>2184</v>
      </c>
      <c r="F2125" s="135" t="s">
        <v>2185</v>
      </c>
      <c r="G2125" s="136" t="s">
        <v>457</v>
      </c>
      <c r="H2125" s="137">
        <v>10.491</v>
      </c>
      <c r="I2125" s="138"/>
      <c r="J2125" s="139">
        <f>ROUND(I2125*H2125,2)</f>
        <v>0</v>
      </c>
      <c r="K2125" s="140"/>
      <c r="L2125" s="32"/>
      <c r="M2125" s="141" t="s">
        <v>1</v>
      </c>
      <c r="N2125" s="142" t="s">
        <v>38</v>
      </c>
      <c r="P2125" s="143">
        <f>O2125*H2125</f>
        <v>0</v>
      </c>
      <c r="Q2125" s="143">
        <v>0</v>
      </c>
      <c r="R2125" s="143">
        <f>Q2125*H2125</f>
        <v>0</v>
      </c>
      <c r="S2125" s="143">
        <v>0</v>
      </c>
      <c r="T2125" s="144">
        <f>S2125*H2125</f>
        <v>0</v>
      </c>
      <c r="AR2125" s="145" t="s">
        <v>242</v>
      </c>
      <c r="AT2125" s="145" t="s">
        <v>158</v>
      </c>
      <c r="AU2125" s="145" t="s">
        <v>82</v>
      </c>
      <c r="AY2125" s="17" t="s">
        <v>155</v>
      </c>
      <c r="BE2125" s="146">
        <f>IF(N2125="základní",J2125,0)</f>
        <v>0</v>
      </c>
      <c r="BF2125" s="146">
        <f>IF(N2125="snížená",J2125,0)</f>
        <v>0</v>
      </c>
      <c r="BG2125" s="146">
        <f>IF(N2125="zákl. přenesená",J2125,0)</f>
        <v>0</v>
      </c>
      <c r="BH2125" s="146">
        <f>IF(N2125="sníž. přenesená",J2125,0)</f>
        <v>0</v>
      </c>
      <c r="BI2125" s="146">
        <f>IF(N2125="nulová",J2125,0)</f>
        <v>0</v>
      </c>
      <c r="BJ2125" s="17" t="s">
        <v>80</v>
      </c>
      <c r="BK2125" s="146">
        <f>ROUND(I2125*H2125,2)</f>
        <v>0</v>
      </c>
      <c r="BL2125" s="17" t="s">
        <v>242</v>
      </c>
      <c r="BM2125" s="145" t="s">
        <v>2186</v>
      </c>
    </row>
    <row r="2126" spans="2:65" s="12" customFormat="1" ht="10.199999999999999">
      <c r="B2126" s="147"/>
      <c r="D2126" s="148" t="s">
        <v>162</v>
      </c>
      <c r="E2126" s="149" t="s">
        <v>1</v>
      </c>
      <c r="F2126" s="150" t="s">
        <v>2187</v>
      </c>
      <c r="H2126" s="149" t="s">
        <v>1</v>
      </c>
      <c r="I2126" s="151"/>
      <c r="L2126" s="147"/>
      <c r="M2126" s="152"/>
      <c r="T2126" s="153"/>
      <c r="AT2126" s="149" t="s">
        <v>162</v>
      </c>
      <c r="AU2126" s="149" t="s">
        <v>82</v>
      </c>
      <c r="AV2126" s="12" t="s">
        <v>80</v>
      </c>
      <c r="AW2126" s="12" t="s">
        <v>30</v>
      </c>
      <c r="AX2126" s="12" t="s">
        <v>73</v>
      </c>
      <c r="AY2126" s="149" t="s">
        <v>155</v>
      </c>
    </row>
    <row r="2127" spans="2:65" s="13" customFormat="1" ht="10.199999999999999">
      <c r="B2127" s="154"/>
      <c r="D2127" s="148" t="s">
        <v>162</v>
      </c>
      <c r="E2127" s="155" t="s">
        <v>1</v>
      </c>
      <c r="F2127" s="156" t="s">
        <v>2188</v>
      </c>
      <c r="H2127" s="157">
        <v>5.298</v>
      </c>
      <c r="I2127" s="158"/>
      <c r="L2127" s="154"/>
      <c r="M2127" s="159"/>
      <c r="T2127" s="160"/>
      <c r="AT2127" s="155" t="s">
        <v>162</v>
      </c>
      <c r="AU2127" s="155" t="s">
        <v>82</v>
      </c>
      <c r="AV2127" s="13" t="s">
        <v>82</v>
      </c>
      <c r="AW2127" s="13" t="s">
        <v>30</v>
      </c>
      <c r="AX2127" s="13" t="s">
        <v>73</v>
      </c>
      <c r="AY2127" s="155" t="s">
        <v>155</v>
      </c>
    </row>
    <row r="2128" spans="2:65" s="12" customFormat="1" ht="10.199999999999999">
      <c r="B2128" s="147"/>
      <c r="D2128" s="148" t="s">
        <v>162</v>
      </c>
      <c r="E2128" s="149" t="s">
        <v>1</v>
      </c>
      <c r="F2128" s="150" t="s">
        <v>2189</v>
      </c>
      <c r="H2128" s="149" t="s">
        <v>1</v>
      </c>
      <c r="I2128" s="151"/>
      <c r="L2128" s="147"/>
      <c r="M2128" s="152"/>
      <c r="T2128" s="153"/>
      <c r="AT2128" s="149" t="s">
        <v>162</v>
      </c>
      <c r="AU2128" s="149" t="s">
        <v>82</v>
      </c>
      <c r="AV2128" s="12" t="s">
        <v>80</v>
      </c>
      <c r="AW2128" s="12" t="s">
        <v>30</v>
      </c>
      <c r="AX2128" s="12" t="s">
        <v>73</v>
      </c>
      <c r="AY2128" s="149" t="s">
        <v>155</v>
      </c>
    </row>
    <row r="2129" spans="2:65" s="13" customFormat="1" ht="10.199999999999999">
      <c r="B2129" s="154"/>
      <c r="D2129" s="148" t="s">
        <v>162</v>
      </c>
      <c r="E2129" s="155" t="s">
        <v>1</v>
      </c>
      <c r="F2129" s="156" t="s">
        <v>2190</v>
      </c>
      <c r="H2129" s="157">
        <v>5.1929999999999996</v>
      </c>
      <c r="I2129" s="158"/>
      <c r="L2129" s="154"/>
      <c r="M2129" s="159"/>
      <c r="T2129" s="160"/>
      <c r="AT2129" s="155" t="s">
        <v>162</v>
      </c>
      <c r="AU2129" s="155" t="s">
        <v>82</v>
      </c>
      <c r="AV2129" s="13" t="s">
        <v>82</v>
      </c>
      <c r="AW2129" s="13" t="s">
        <v>30</v>
      </c>
      <c r="AX2129" s="13" t="s">
        <v>73</v>
      </c>
      <c r="AY2129" s="155" t="s">
        <v>155</v>
      </c>
    </row>
    <row r="2130" spans="2:65" s="14" customFormat="1" ht="10.199999999999999">
      <c r="B2130" s="161"/>
      <c r="D2130" s="148" t="s">
        <v>162</v>
      </c>
      <c r="E2130" s="162" t="s">
        <v>1</v>
      </c>
      <c r="F2130" s="163" t="s">
        <v>165</v>
      </c>
      <c r="H2130" s="164">
        <v>10.491</v>
      </c>
      <c r="I2130" s="165"/>
      <c r="L2130" s="161"/>
      <c r="M2130" s="166"/>
      <c r="T2130" s="167"/>
      <c r="AT2130" s="162" t="s">
        <v>162</v>
      </c>
      <c r="AU2130" s="162" t="s">
        <v>82</v>
      </c>
      <c r="AV2130" s="14" t="s">
        <v>90</v>
      </c>
      <c r="AW2130" s="14" t="s">
        <v>30</v>
      </c>
      <c r="AX2130" s="14" t="s">
        <v>80</v>
      </c>
      <c r="AY2130" s="162" t="s">
        <v>155</v>
      </c>
    </row>
    <row r="2131" spans="2:65" s="1" customFormat="1" ht="33" customHeight="1">
      <c r="B2131" s="32"/>
      <c r="C2131" s="133" t="s">
        <v>2191</v>
      </c>
      <c r="D2131" s="133" t="s">
        <v>158</v>
      </c>
      <c r="E2131" s="134" t="s">
        <v>2192</v>
      </c>
      <c r="F2131" s="135" t="s">
        <v>2193</v>
      </c>
      <c r="G2131" s="136" t="s">
        <v>457</v>
      </c>
      <c r="H2131" s="137">
        <v>43.755000000000003</v>
      </c>
      <c r="I2131" s="138"/>
      <c r="J2131" s="139">
        <f>ROUND(I2131*H2131,2)</f>
        <v>0</v>
      </c>
      <c r="K2131" s="140"/>
      <c r="L2131" s="32"/>
      <c r="M2131" s="141" t="s">
        <v>1</v>
      </c>
      <c r="N2131" s="142" t="s">
        <v>38</v>
      </c>
      <c r="P2131" s="143">
        <f>O2131*H2131</f>
        <v>0</v>
      </c>
      <c r="Q2131" s="143">
        <v>0</v>
      </c>
      <c r="R2131" s="143">
        <f>Q2131*H2131</f>
        <v>0</v>
      </c>
      <c r="S2131" s="143">
        <v>0</v>
      </c>
      <c r="T2131" s="144">
        <f>S2131*H2131</f>
        <v>0</v>
      </c>
      <c r="AR2131" s="145" t="s">
        <v>242</v>
      </c>
      <c r="AT2131" s="145" t="s">
        <v>158</v>
      </c>
      <c r="AU2131" s="145" t="s">
        <v>82</v>
      </c>
      <c r="AY2131" s="17" t="s">
        <v>155</v>
      </c>
      <c r="BE2131" s="146">
        <f>IF(N2131="základní",J2131,0)</f>
        <v>0</v>
      </c>
      <c r="BF2131" s="146">
        <f>IF(N2131="snížená",J2131,0)</f>
        <v>0</v>
      </c>
      <c r="BG2131" s="146">
        <f>IF(N2131="zákl. přenesená",J2131,0)</f>
        <v>0</v>
      </c>
      <c r="BH2131" s="146">
        <f>IF(N2131="sníž. přenesená",J2131,0)</f>
        <v>0</v>
      </c>
      <c r="BI2131" s="146">
        <f>IF(N2131="nulová",J2131,0)</f>
        <v>0</v>
      </c>
      <c r="BJ2131" s="17" t="s">
        <v>80</v>
      </c>
      <c r="BK2131" s="146">
        <f>ROUND(I2131*H2131,2)</f>
        <v>0</v>
      </c>
      <c r="BL2131" s="17" t="s">
        <v>242</v>
      </c>
      <c r="BM2131" s="145" t="s">
        <v>2194</v>
      </c>
    </row>
    <row r="2132" spans="2:65" s="12" customFormat="1" ht="10.199999999999999">
      <c r="B2132" s="147"/>
      <c r="D2132" s="148" t="s">
        <v>162</v>
      </c>
      <c r="E2132" s="149" t="s">
        <v>1</v>
      </c>
      <c r="F2132" s="150" t="s">
        <v>2195</v>
      </c>
      <c r="H2132" s="149" t="s">
        <v>1</v>
      </c>
      <c r="I2132" s="151"/>
      <c r="L2132" s="147"/>
      <c r="M2132" s="152"/>
      <c r="T2132" s="153"/>
      <c r="AT2132" s="149" t="s">
        <v>162</v>
      </c>
      <c r="AU2132" s="149" t="s">
        <v>82</v>
      </c>
      <c r="AV2132" s="12" t="s">
        <v>80</v>
      </c>
      <c r="AW2132" s="12" t="s">
        <v>30</v>
      </c>
      <c r="AX2132" s="12" t="s">
        <v>73</v>
      </c>
      <c r="AY2132" s="149" t="s">
        <v>155</v>
      </c>
    </row>
    <row r="2133" spans="2:65" s="13" customFormat="1" ht="10.199999999999999">
      <c r="B2133" s="154"/>
      <c r="D2133" s="148" t="s">
        <v>162</v>
      </c>
      <c r="E2133" s="155" t="s">
        <v>1</v>
      </c>
      <c r="F2133" s="156" t="s">
        <v>2196</v>
      </c>
      <c r="H2133" s="157">
        <v>25.254999999999999</v>
      </c>
      <c r="I2133" s="158"/>
      <c r="L2133" s="154"/>
      <c r="M2133" s="159"/>
      <c r="T2133" s="160"/>
      <c r="AT2133" s="155" t="s">
        <v>162</v>
      </c>
      <c r="AU2133" s="155" t="s">
        <v>82</v>
      </c>
      <c r="AV2133" s="13" t="s">
        <v>82</v>
      </c>
      <c r="AW2133" s="13" t="s">
        <v>30</v>
      </c>
      <c r="AX2133" s="13" t="s">
        <v>73</v>
      </c>
      <c r="AY2133" s="155" t="s">
        <v>155</v>
      </c>
    </row>
    <row r="2134" spans="2:65" s="12" customFormat="1" ht="10.199999999999999">
      <c r="B2134" s="147"/>
      <c r="D2134" s="148" t="s">
        <v>162</v>
      </c>
      <c r="E2134" s="149" t="s">
        <v>1</v>
      </c>
      <c r="F2134" s="150" t="s">
        <v>2197</v>
      </c>
      <c r="H2134" s="149" t="s">
        <v>1</v>
      </c>
      <c r="I2134" s="151"/>
      <c r="L2134" s="147"/>
      <c r="M2134" s="152"/>
      <c r="T2134" s="153"/>
      <c r="AT2134" s="149" t="s">
        <v>162</v>
      </c>
      <c r="AU2134" s="149" t="s">
        <v>82</v>
      </c>
      <c r="AV2134" s="12" t="s">
        <v>80</v>
      </c>
      <c r="AW2134" s="12" t="s">
        <v>30</v>
      </c>
      <c r="AX2134" s="12" t="s">
        <v>73</v>
      </c>
      <c r="AY2134" s="149" t="s">
        <v>155</v>
      </c>
    </row>
    <row r="2135" spans="2:65" s="13" customFormat="1" ht="10.199999999999999">
      <c r="B2135" s="154"/>
      <c r="D2135" s="148" t="s">
        <v>162</v>
      </c>
      <c r="E2135" s="155" t="s">
        <v>1</v>
      </c>
      <c r="F2135" s="156" t="s">
        <v>2198</v>
      </c>
      <c r="H2135" s="157">
        <v>11.08</v>
      </c>
      <c r="I2135" s="158"/>
      <c r="L2135" s="154"/>
      <c r="M2135" s="159"/>
      <c r="T2135" s="160"/>
      <c r="AT2135" s="155" t="s">
        <v>162</v>
      </c>
      <c r="AU2135" s="155" t="s">
        <v>82</v>
      </c>
      <c r="AV2135" s="13" t="s">
        <v>82</v>
      </c>
      <c r="AW2135" s="13" t="s">
        <v>30</v>
      </c>
      <c r="AX2135" s="13" t="s">
        <v>73</v>
      </c>
      <c r="AY2135" s="155" t="s">
        <v>155</v>
      </c>
    </row>
    <row r="2136" spans="2:65" s="12" customFormat="1" ht="10.199999999999999">
      <c r="B2136" s="147"/>
      <c r="D2136" s="148" t="s">
        <v>162</v>
      </c>
      <c r="E2136" s="149" t="s">
        <v>1</v>
      </c>
      <c r="F2136" s="150" t="s">
        <v>2166</v>
      </c>
      <c r="H2136" s="149" t="s">
        <v>1</v>
      </c>
      <c r="I2136" s="151"/>
      <c r="L2136" s="147"/>
      <c r="M2136" s="152"/>
      <c r="T2136" s="153"/>
      <c r="AT2136" s="149" t="s">
        <v>162</v>
      </c>
      <c r="AU2136" s="149" t="s">
        <v>82</v>
      </c>
      <c r="AV2136" s="12" t="s">
        <v>80</v>
      </c>
      <c r="AW2136" s="12" t="s">
        <v>30</v>
      </c>
      <c r="AX2136" s="12" t="s">
        <v>73</v>
      </c>
      <c r="AY2136" s="149" t="s">
        <v>155</v>
      </c>
    </row>
    <row r="2137" spans="2:65" s="13" customFormat="1" ht="10.199999999999999">
      <c r="B2137" s="154"/>
      <c r="D2137" s="148" t="s">
        <v>162</v>
      </c>
      <c r="E2137" s="155" t="s">
        <v>1</v>
      </c>
      <c r="F2137" s="156" t="s">
        <v>2199</v>
      </c>
      <c r="H2137" s="157">
        <v>7.42</v>
      </c>
      <c r="I2137" s="158"/>
      <c r="L2137" s="154"/>
      <c r="M2137" s="159"/>
      <c r="T2137" s="160"/>
      <c r="AT2137" s="155" t="s">
        <v>162</v>
      </c>
      <c r="AU2137" s="155" t="s">
        <v>82</v>
      </c>
      <c r="AV2137" s="13" t="s">
        <v>82</v>
      </c>
      <c r="AW2137" s="13" t="s">
        <v>30</v>
      </c>
      <c r="AX2137" s="13" t="s">
        <v>73</v>
      </c>
      <c r="AY2137" s="155" t="s">
        <v>155</v>
      </c>
    </row>
    <row r="2138" spans="2:65" s="14" customFormat="1" ht="10.199999999999999">
      <c r="B2138" s="161"/>
      <c r="D2138" s="148" t="s">
        <v>162</v>
      </c>
      <c r="E2138" s="162" t="s">
        <v>1</v>
      </c>
      <c r="F2138" s="163" t="s">
        <v>165</v>
      </c>
      <c r="H2138" s="164">
        <v>43.755000000000003</v>
      </c>
      <c r="I2138" s="165"/>
      <c r="L2138" s="161"/>
      <c r="M2138" s="166"/>
      <c r="T2138" s="167"/>
      <c r="AT2138" s="162" t="s">
        <v>162</v>
      </c>
      <c r="AU2138" s="162" t="s">
        <v>82</v>
      </c>
      <c r="AV2138" s="14" t="s">
        <v>90</v>
      </c>
      <c r="AW2138" s="14" t="s">
        <v>30</v>
      </c>
      <c r="AX2138" s="14" t="s">
        <v>80</v>
      </c>
      <c r="AY2138" s="162" t="s">
        <v>155</v>
      </c>
    </row>
    <row r="2139" spans="2:65" s="1" customFormat="1" ht="24.15" customHeight="1">
      <c r="B2139" s="32"/>
      <c r="C2139" s="133" t="s">
        <v>1459</v>
      </c>
      <c r="D2139" s="133" t="s">
        <v>158</v>
      </c>
      <c r="E2139" s="134" t="s">
        <v>2200</v>
      </c>
      <c r="F2139" s="135" t="s">
        <v>2201</v>
      </c>
      <c r="G2139" s="136" t="s">
        <v>441</v>
      </c>
      <c r="H2139" s="137">
        <v>147.22200000000001</v>
      </c>
      <c r="I2139" s="138"/>
      <c r="J2139" s="139">
        <f>ROUND(I2139*H2139,2)</f>
        <v>0</v>
      </c>
      <c r="K2139" s="140"/>
      <c r="L2139" s="32"/>
      <c r="M2139" s="141" t="s">
        <v>1</v>
      </c>
      <c r="N2139" s="142" t="s">
        <v>38</v>
      </c>
      <c r="P2139" s="143">
        <f>O2139*H2139</f>
        <v>0</v>
      </c>
      <c r="Q2139" s="143">
        <v>0</v>
      </c>
      <c r="R2139" s="143">
        <f>Q2139*H2139</f>
        <v>0</v>
      </c>
      <c r="S2139" s="143">
        <v>0</v>
      </c>
      <c r="T2139" s="144">
        <f>S2139*H2139</f>
        <v>0</v>
      </c>
      <c r="AR2139" s="145" t="s">
        <v>242</v>
      </c>
      <c r="AT2139" s="145" t="s">
        <v>158</v>
      </c>
      <c r="AU2139" s="145" t="s">
        <v>82</v>
      </c>
      <c r="AY2139" s="17" t="s">
        <v>155</v>
      </c>
      <c r="BE2139" s="146">
        <f>IF(N2139="základní",J2139,0)</f>
        <v>0</v>
      </c>
      <c r="BF2139" s="146">
        <f>IF(N2139="snížená",J2139,0)</f>
        <v>0</v>
      </c>
      <c r="BG2139" s="146">
        <f>IF(N2139="zákl. přenesená",J2139,0)</f>
        <v>0</v>
      </c>
      <c r="BH2139" s="146">
        <f>IF(N2139="sníž. přenesená",J2139,0)</f>
        <v>0</v>
      </c>
      <c r="BI2139" s="146">
        <f>IF(N2139="nulová",J2139,0)</f>
        <v>0</v>
      </c>
      <c r="BJ2139" s="17" t="s">
        <v>80</v>
      </c>
      <c r="BK2139" s="146">
        <f>ROUND(I2139*H2139,2)</f>
        <v>0</v>
      </c>
      <c r="BL2139" s="17" t="s">
        <v>242</v>
      </c>
      <c r="BM2139" s="145" t="s">
        <v>2202</v>
      </c>
    </row>
    <row r="2140" spans="2:65" s="12" customFormat="1" ht="10.199999999999999">
      <c r="B2140" s="147"/>
      <c r="D2140" s="148" t="s">
        <v>162</v>
      </c>
      <c r="E2140" s="149" t="s">
        <v>1</v>
      </c>
      <c r="F2140" s="150" t="s">
        <v>2203</v>
      </c>
      <c r="H2140" s="149" t="s">
        <v>1</v>
      </c>
      <c r="I2140" s="151"/>
      <c r="L2140" s="147"/>
      <c r="M2140" s="152"/>
      <c r="T2140" s="153"/>
      <c r="AT2140" s="149" t="s">
        <v>162</v>
      </c>
      <c r="AU2140" s="149" t="s">
        <v>82</v>
      </c>
      <c r="AV2140" s="12" t="s">
        <v>80</v>
      </c>
      <c r="AW2140" s="12" t="s">
        <v>30</v>
      </c>
      <c r="AX2140" s="12" t="s">
        <v>73</v>
      </c>
      <c r="AY2140" s="149" t="s">
        <v>155</v>
      </c>
    </row>
    <row r="2141" spans="2:65" s="13" customFormat="1" ht="10.199999999999999">
      <c r="B2141" s="154"/>
      <c r="D2141" s="148" t="s">
        <v>162</v>
      </c>
      <c r="E2141" s="155" t="s">
        <v>1</v>
      </c>
      <c r="F2141" s="156" t="s">
        <v>2204</v>
      </c>
      <c r="H2141" s="157">
        <v>147.22200000000001</v>
      </c>
      <c r="I2141" s="158"/>
      <c r="L2141" s="154"/>
      <c r="M2141" s="159"/>
      <c r="T2141" s="160"/>
      <c r="AT2141" s="155" t="s">
        <v>162</v>
      </c>
      <c r="AU2141" s="155" t="s">
        <v>82</v>
      </c>
      <c r="AV2141" s="13" t="s">
        <v>82</v>
      </c>
      <c r="AW2141" s="13" t="s">
        <v>30</v>
      </c>
      <c r="AX2141" s="13" t="s">
        <v>73</v>
      </c>
      <c r="AY2141" s="155" t="s">
        <v>155</v>
      </c>
    </row>
    <row r="2142" spans="2:65" s="14" customFormat="1" ht="10.199999999999999">
      <c r="B2142" s="161"/>
      <c r="D2142" s="148" t="s">
        <v>162</v>
      </c>
      <c r="E2142" s="162" t="s">
        <v>1</v>
      </c>
      <c r="F2142" s="163" t="s">
        <v>165</v>
      </c>
      <c r="H2142" s="164">
        <v>147.22200000000001</v>
      </c>
      <c r="I2142" s="165"/>
      <c r="L2142" s="161"/>
      <c r="M2142" s="166"/>
      <c r="T2142" s="167"/>
      <c r="AT2142" s="162" t="s">
        <v>162</v>
      </c>
      <c r="AU2142" s="162" t="s">
        <v>82</v>
      </c>
      <c r="AV2142" s="14" t="s">
        <v>90</v>
      </c>
      <c r="AW2142" s="14" t="s">
        <v>30</v>
      </c>
      <c r="AX2142" s="14" t="s">
        <v>80</v>
      </c>
      <c r="AY2142" s="162" t="s">
        <v>155</v>
      </c>
    </row>
    <row r="2143" spans="2:65" s="1" customFormat="1" ht="24.15" customHeight="1">
      <c r="B2143" s="32"/>
      <c r="C2143" s="175" t="s">
        <v>2205</v>
      </c>
      <c r="D2143" s="175" t="s">
        <v>260</v>
      </c>
      <c r="E2143" s="176" t="s">
        <v>2206</v>
      </c>
      <c r="F2143" s="177" t="s">
        <v>2207</v>
      </c>
      <c r="G2143" s="178" t="s">
        <v>441</v>
      </c>
      <c r="H2143" s="179">
        <v>162.55600000000001</v>
      </c>
      <c r="I2143" s="180"/>
      <c r="J2143" s="181">
        <f>ROUND(I2143*H2143,2)</f>
        <v>0</v>
      </c>
      <c r="K2143" s="182"/>
      <c r="L2143" s="183"/>
      <c r="M2143" s="184" t="s">
        <v>1</v>
      </c>
      <c r="N2143" s="185" t="s">
        <v>38</v>
      </c>
      <c r="P2143" s="143">
        <f>O2143*H2143</f>
        <v>0</v>
      </c>
      <c r="Q2143" s="143">
        <v>0</v>
      </c>
      <c r="R2143" s="143">
        <f>Q2143*H2143</f>
        <v>0</v>
      </c>
      <c r="S2143" s="143">
        <v>0</v>
      </c>
      <c r="T2143" s="144">
        <f>S2143*H2143</f>
        <v>0</v>
      </c>
      <c r="AR2143" s="145" t="s">
        <v>336</v>
      </c>
      <c r="AT2143" s="145" t="s">
        <v>260</v>
      </c>
      <c r="AU2143" s="145" t="s">
        <v>82</v>
      </c>
      <c r="AY2143" s="17" t="s">
        <v>155</v>
      </c>
      <c r="BE2143" s="146">
        <f>IF(N2143="základní",J2143,0)</f>
        <v>0</v>
      </c>
      <c r="BF2143" s="146">
        <f>IF(N2143="snížená",J2143,0)</f>
        <v>0</v>
      </c>
      <c r="BG2143" s="146">
        <f>IF(N2143="zákl. přenesená",J2143,0)</f>
        <v>0</v>
      </c>
      <c r="BH2143" s="146">
        <f>IF(N2143="sníž. přenesená",J2143,0)</f>
        <v>0</v>
      </c>
      <c r="BI2143" s="146">
        <f>IF(N2143="nulová",J2143,0)</f>
        <v>0</v>
      </c>
      <c r="BJ2143" s="17" t="s">
        <v>80</v>
      </c>
      <c r="BK2143" s="146">
        <f>ROUND(I2143*H2143,2)</f>
        <v>0</v>
      </c>
      <c r="BL2143" s="17" t="s">
        <v>242</v>
      </c>
      <c r="BM2143" s="145" t="s">
        <v>2208</v>
      </c>
    </row>
    <row r="2144" spans="2:65" s="13" customFormat="1" ht="10.199999999999999">
      <c r="B2144" s="154"/>
      <c r="D2144" s="148" t="s">
        <v>162</v>
      </c>
      <c r="E2144" s="155" t="s">
        <v>1</v>
      </c>
      <c r="F2144" s="156" t="s">
        <v>2209</v>
      </c>
      <c r="H2144" s="157">
        <v>162.55600000000001</v>
      </c>
      <c r="I2144" s="158"/>
      <c r="L2144" s="154"/>
      <c r="M2144" s="159"/>
      <c r="T2144" s="160"/>
      <c r="AT2144" s="155" t="s">
        <v>162</v>
      </c>
      <c r="AU2144" s="155" t="s">
        <v>82</v>
      </c>
      <c r="AV2144" s="13" t="s">
        <v>82</v>
      </c>
      <c r="AW2144" s="13" t="s">
        <v>30</v>
      </c>
      <c r="AX2144" s="13" t="s">
        <v>80</v>
      </c>
      <c r="AY2144" s="155" t="s">
        <v>155</v>
      </c>
    </row>
    <row r="2145" spans="2:65" s="1" customFormat="1" ht="24.15" customHeight="1">
      <c r="B2145" s="32"/>
      <c r="C2145" s="133" t="s">
        <v>1465</v>
      </c>
      <c r="D2145" s="133" t="s">
        <v>158</v>
      </c>
      <c r="E2145" s="134" t="s">
        <v>2210</v>
      </c>
      <c r="F2145" s="135" t="s">
        <v>2211</v>
      </c>
      <c r="G2145" s="136" t="s">
        <v>441</v>
      </c>
      <c r="H2145" s="137">
        <v>3</v>
      </c>
      <c r="I2145" s="138"/>
      <c r="J2145" s="139">
        <f>ROUND(I2145*H2145,2)</f>
        <v>0</v>
      </c>
      <c r="K2145" s="140"/>
      <c r="L2145" s="32"/>
      <c r="M2145" s="141" t="s">
        <v>1</v>
      </c>
      <c r="N2145" s="142" t="s">
        <v>38</v>
      </c>
      <c r="P2145" s="143">
        <f>O2145*H2145</f>
        <v>0</v>
      </c>
      <c r="Q2145" s="143">
        <v>0</v>
      </c>
      <c r="R2145" s="143">
        <f>Q2145*H2145</f>
        <v>0</v>
      </c>
      <c r="S2145" s="143">
        <v>0</v>
      </c>
      <c r="T2145" s="144">
        <f>S2145*H2145</f>
        <v>0</v>
      </c>
      <c r="AR2145" s="145" t="s">
        <v>242</v>
      </c>
      <c r="AT2145" s="145" t="s">
        <v>158</v>
      </c>
      <c r="AU2145" s="145" t="s">
        <v>82</v>
      </c>
      <c r="AY2145" s="17" t="s">
        <v>155</v>
      </c>
      <c r="BE2145" s="146">
        <f>IF(N2145="základní",J2145,0)</f>
        <v>0</v>
      </c>
      <c r="BF2145" s="146">
        <f>IF(N2145="snížená",J2145,0)</f>
        <v>0</v>
      </c>
      <c r="BG2145" s="146">
        <f>IF(N2145="zákl. přenesená",J2145,0)</f>
        <v>0</v>
      </c>
      <c r="BH2145" s="146">
        <f>IF(N2145="sníž. přenesená",J2145,0)</f>
        <v>0</v>
      </c>
      <c r="BI2145" s="146">
        <f>IF(N2145="nulová",J2145,0)</f>
        <v>0</v>
      </c>
      <c r="BJ2145" s="17" t="s">
        <v>80</v>
      </c>
      <c r="BK2145" s="146">
        <f>ROUND(I2145*H2145,2)</f>
        <v>0</v>
      </c>
      <c r="BL2145" s="17" t="s">
        <v>242</v>
      </c>
      <c r="BM2145" s="145" t="s">
        <v>2212</v>
      </c>
    </row>
    <row r="2146" spans="2:65" s="12" customFormat="1" ht="10.199999999999999">
      <c r="B2146" s="147"/>
      <c r="D2146" s="148" t="s">
        <v>162</v>
      </c>
      <c r="E2146" s="149" t="s">
        <v>1</v>
      </c>
      <c r="F2146" s="150" t="s">
        <v>2149</v>
      </c>
      <c r="H2146" s="149" t="s">
        <v>1</v>
      </c>
      <c r="I2146" s="151"/>
      <c r="L2146" s="147"/>
      <c r="M2146" s="152"/>
      <c r="T2146" s="153"/>
      <c r="AT2146" s="149" t="s">
        <v>162</v>
      </c>
      <c r="AU2146" s="149" t="s">
        <v>82</v>
      </c>
      <c r="AV2146" s="12" t="s">
        <v>80</v>
      </c>
      <c r="AW2146" s="12" t="s">
        <v>30</v>
      </c>
      <c r="AX2146" s="12" t="s">
        <v>73</v>
      </c>
      <c r="AY2146" s="149" t="s">
        <v>155</v>
      </c>
    </row>
    <row r="2147" spans="2:65" s="13" customFormat="1" ht="10.199999999999999">
      <c r="B2147" s="154"/>
      <c r="D2147" s="148" t="s">
        <v>162</v>
      </c>
      <c r="E2147" s="155" t="s">
        <v>1</v>
      </c>
      <c r="F2147" s="156" t="s">
        <v>82</v>
      </c>
      <c r="H2147" s="157">
        <v>2</v>
      </c>
      <c r="I2147" s="158"/>
      <c r="L2147" s="154"/>
      <c r="M2147" s="159"/>
      <c r="T2147" s="160"/>
      <c r="AT2147" s="155" t="s">
        <v>162</v>
      </c>
      <c r="AU2147" s="155" t="s">
        <v>82</v>
      </c>
      <c r="AV2147" s="13" t="s">
        <v>82</v>
      </c>
      <c r="AW2147" s="13" t="s">
        <v>30</v>
      </c>
      <c r="AX2147" s="13" t="s">
        <v>73</v>
      </c>
      <c r="AY2147" s="155" t="s">
        <v>155</v>
      </c>
    </row>
    <row r="2148" spans="2:65" s="12" customFormat="1" ht="10.199999999999999">
      <c r="B2148" s="147"/>
      <c r="D2148" s="148" t="s">
        <v>162</v>
      </c>
      <c r="E2148" s="149" t="s">
        <v>1</v>
      </c>
      <c r="F2148" s="150" t="s">
        <v>2151</v>
      </c>
      <c r="H2148" s="149" t="s">
        <v>1</v>
      </c>
      <c r="I2148" s="151"/>
      <c r="L2148" s="147"/>
      <c r="M2148" s="152"/>
      <c r="T2148" s="153"/>
      <c r="AT2148" s="149" t="s">
        <v>162</v>
      </c>
      <c r="AU2148" s="149" t="s">
        <v>82</v>
      </c>
      <c r="AV2148" s="12" t="s">
        <v>80</v>
      </c>
      <c r="AW2148" s="12" t="s">
        <v>30</v>
      </c>
      <c r="AX2148" s="12" t="s">
        <v>73</v>
      </c>
      <c r="AY2148" s="149" t="s">
        <v>155</v>
      </c>
    </row>
    <row r="2149" spans="2:65" s="13" customFormat="1" ht="10.199999999999999">
      <c r="B2149" s="154"/>
      <c r="D2149" s="148" t="s">
        <v>162</v>
      </c>
      <c r="E2149" s="155" t="s">
        <v>1</v>
      </c>
      <c r="F2149" s="156" t="s">
        <v>80</v>
      </c>
      <c r="H2149" s="157">
        <v>1</v>
      </c>
      <c r="I2149" s="158"/>
      <c r="L2149" s="154"/>
      <c r="M2149" s="159"/>
      <c r="T2149" s="160"/>
      <c r="AT2149" s="155" t="s">
        <v>162</v>
      </c>
      <c r="AU2149" s="155" t="s">
        <v>82</v>
      </c>
      <c r="AV2149" s="13" t="s">
        <v>82</v>
      </c>
      <c r="AW2149" s="13" t="s">
        <v>30</v>
      </c>
      <c r="AX2149" s="13" t="s">
        <v>73</v>
      </c>
      <c r="AY2149" s="155" t="s">
        <v>155</v>
      </c>
    </row>
    <row r="2150" spans="2:65" s="14" customFormat="1" ht="10.199999999999999">
      <c r="B2150" s="161"/>
      <c r="D2150" s="148" t="s">
        <v>162</v>
      </c>
      <c r="E2150" s="162" t="s">
        <v>1</v>
      </c>
      <c r="F2150" s="163" t="s">
        <v>165</v>
      </c>
      <c r="H2150" s="164">
        <v>3</v>
      </c>
      <c r="I2150" s="165"/>
      <c r="L2150" s="161"/>
      <c r="M2150" s="166"/>
      <c r="T2150" s="167"/>
      <c r="AT2150" s="162" t="s">
        <v>162</v>
      </c>
      <c r="AU2150" s="162" t="s">
        <v>82</v>
      </c>
      <c r="AV2150" s="14" t="s">
        <v>90</v>
      </c>
      <c r="AW2150" s="14" t="s">
        <v>30</v>
      </c>
      <c r="AX2150" s="14" t="s">
        <v>80</v>
      </c>
      <c r="AY2150" s="162" t="s">
        <v>155</v>
      </c>
    </row>
    <row r="2151" spans="2:65" s="1" customFormat="1" ht="24.15" customHeight="1">
      <c r="B2151" s="32"/>
      <c r="C2151" s="175" t="s">
        <v>2213</v>
      </c>
      <c r="D2151" s="175" t="s">
        <v>260</v>
      </c>
      <c r="E2151" s="176" t="s">
        <v>2214</v>
      </c>
      <c r="F2151" s="177" t="s">
        <v>2215</v>
      </c>
      <c r="G2151" s="178" t="s">
        <v>441</v>
      </c>
      <c r="H2151" s="179">
        <v>3</v>
      </c>
      <c r="I2151" s="180"/>
      <c r="J2151" s="181">
        <f>ROUND(I2151*H2151,2)</f>
        <v>0</v>
      </c>
      <c r="K2151" s="182"/>
      <c r="L2151" s="183"/>
      <c r="M2151" s="184" t="s">
        <v>1</v>
      </c>
      <c r="N2151" s="185" t="s">
        <v>38</v>
      </c>
      <c r="P2151" s="143">
        <f>O2151*H2151</f>
        <v>0</v>
      </c>
      <c r="Q2151" s="143">
        <v>0</v>
      </c>
      <c r="R2151" s="143">
        <f>Q2151*H2151</f>
        <v>0</v>
      </c>
      <c r="S2151" s="143">
        <v>0</v>
      </c>
      <c r="T2151" s="144">
        <f>S2151*H2151</f>
        <v>0</v>
      </c>
      <c r="AR2151" s="145" t="s">
        <v>336</v>
      </c>
      <c r="AT2151" s="145" t="s">
        <v>260</v>
      </c>
      <c r="AU2151" s="145" t="s">
        <v>82</v>
      </c>
      <c r="AY2151" s="17" t="s">
        <v>155</v>
      </c>
      <c r="BE2151" s="146">
        <f>IF(N2151="základní",J2151,0)</f>
        <v>0</v>
      </c>
      <c r="BF2151" s="146">
        <f>IF(N2151="snížená",J2151,0)</f>
        <v>0</v>
      </c>
      <c r="BG2151" s="146">
        <f>IF(N2151="zákl. přenesená",J2151,0)</f>
        <v>0</v>
      </c>
      <c r="BH2151" s="146">
        <f>IF(N2151="sníž. přenesená",J2151,0)</f>
        <v>0</v>
      </c>
      <c r="BI2151" s="146">
        <f>IF(N2151="nulová",J2151,0)</f>
        <v>0</v>
      </c>
      <c r="BJ2151" s="17" t="s">
        <v>80</v>
      </c>
      <c r="BK2151" s="146">
        <f>ROUND(I2151*H2151,2)</f>
        <v>0</v>
      </c>
      <c r="BL2151" s="17" t="s">
        <v>242</v>
      </c>
      <c r="BM2151" s="145" t="s">
        <v>2216</v>
      </c>
    </row>
    <row r="2152" spans="2:65" s="13" customFormat="1" ht="20.399999999999999">
      <c r="B2152" s="154"/>
      <c r="D2152" s="148" t="s">
        <v>162</v>
      </c>
      <c r="E2152" s="155" t="s">
        <v>1</v>
      </c>
      <c r="F2152" s="156" t="s">
        <v>2217</v>
      </c>
      <c r="H2152" s="157">
        <v>3</v>
      </c>
      <c r="I2152" s="158"/>
      <c r="L2152" s="154"/>
      <c r="M2152" s="159"/>
      <c r="T2152" s="160"/>
      <c r="AT2152" s="155" t="s">
        <v>162</v>
      </c>
      <c r="AU2152" s="155" t="s">
        <v>82</v>
      </c>
      <c r="AV2152" s="13" t="s">
        <v>82</v>
      </c>
      <c r="AW2152" s="13" t="s">
        <v>30</v>
      </c>
      <c r="AX2152" s="13" t="s">
        <v>73</v>
      </c>
      <c r="AY2152" s="155" t="s">
        <v>155</v>
      </c>
    </row>
    <row r="2153" spans="2:65" s="14" customFormat="1" ht="10.199999999999999">
      <c r="B2153" s="161"/>
      <c r="D2153" s="148" t="s">
        <v>162</v>
      </c>
      <c r="E2153" s="162" t="s">
        <v>1</v>
      </c>
      <c r="F2153" s="163" t="s">
        <v>165</v>
      </c>
      <c r="H2153" s="164">
        <v>3</v>
      </c>
      <c r="I2153" s="165"/>
      <c r="L2153" s="161"/>
      <c r="M2153" s="166"/>
      <c r="T2153" s="167"/>
      <c r="AT2153" s="162" t="s">
        <v>162</v>
      </c>
      <c r="AU2153" s="162" t="s">
        <v>82</v>
      </c>
      <c r="AV2153" s="14" t="s">
        <v>90</v>
      </c>
      <c r="AW2153" s="14" t="s">
        <v>30</v>
      </c>
      <c r="AX2153" s="14" t="s">
        <v>80</v>
      </c>
      <c r="AY2153" s="162" t="s">
        <v>155</v>
      </c>
    </row>
    <row r="2154" spans="2:65" s="1" customFormat="1" ht="24.15" customHeight="1">
      <c r="B2154" s="32"/>
      <c r="C2154" s="133" t="s">
        <v>1470</v>
      </c>
      <c r="D2154" s="133" t="s">
        <v>158</v>
      </c>
      <c r="E2154" s="134" t="s">
        <v>2218</v>
      </c>
      <c r="F2154" s="135" t="s">
        <v>2219</v>
      </c>
      <c r="G2154" s="136" t="s">
        <v>441</v>
      </c>
      <c r="H2154" s="137">
        <v>1</v>
      </c>
      <c r="I2154" s="138"/>
      <c r="J2154" s="139">
        <f>ROUND(I2154*H2154,2)</f>
        <v>0</v>
      </c>
      <c r="K2154" s="140"/>
      <c r="L2154" s="32"/>
      <c r="M2154" s="141" t="s">
        <v>1</v>
      </c>
      <c r="N2154" s="142" t="s">
        <v>38</v>
      </c>
      <c r="P2154" s="143">
        <f>O2154*H2154</f>
        <v>0</v>
      </c>
      <c r="Q2154" s="143">
        <v>0</v>
      </c>
      <c r="R2154" s="143">
        <f>Q2154*H2154</f>
        <v>0</v>
      </c>
      <c r="S2154" s="143">
        <v>0</v>
      </c>
      <c r="T2154" s="144">
        <f>S2154*H2154</f>
        <v>0</v>
      </c>
      <c r="AR2154" s="145" t="s">
        <v>242</v>
      </c>
      <c r="AT2154" s="145" t="s">
        <v>158</v>
      </c>
      <c r="AU2154" s="145" t="s">
        <v>82</v>
      </c>
      <c r="AY2154" s="17" t="s">
        <v>155</v>
      </c>
      <c r="BE2154" s="146">
        <f>IF(N2154="základní",J2154,0)</f>
        <v>0</v>
      </c>
      <c r="BF2154" s="146">
        <f>IF(N2154="snížená",J2154,0)</f>
        <v>0</v>
      </c>
      <c r="BG2154" s="146">
        <f>IF(N2154="zákl. přenesená",J2154,0)</f>
        <v>0</v>
      </c>
      <c r="BH2154" s="146">
        <f>IF(N2154="sníž. přenesená",J2154,0)</f>
        <v>0</v>
      </c>
      <c r="BI2154" s="146">
        <f>IF(N2154="nulová",J2154,0)</f>
        <v>0</v>
      </c>
      <c r="BJ2154" s="17" t="s">
        <v>80</v>
      </c>
      <c r="BK2154" s="146">
        <f>ROUND(I2154*H2154,2)</f>
        <v>0</v>
      </c>
      <c r="BL2154" s="17" t="s">
        <v>242</v>
      </c>
      <c r="BM2154" s="145" t="s">
        <v>2220</v>
      </c>
    </row>
    <row r="2155" spans="2:65" s="1" customFormat="1" ht="16.5" customHeight="1">
      <c r="B2155" s="32"/>
      <c r="C2155" s="175" t="s">
        <v>2221</v>
      </c>
      <c r="D2155" s="175" t="s">
        <v>260</v>
      </c>
      <c r="E2155" s="176" t="s">
        <v>2222</v>
      </c>
      <c r="F2155" s="177" t="s">
        <v>2223</v>
      </c>
      <c r="G2155" s="178" t="s">
        <v>441</v>
      </c>
      <c r="H2155" s="179">
        <v>1</v>
      </c>
      <c r="I2155" s="180"/>
      <c r="J2155" s="181">
        <f>ROUND(I2155*H2155,2)</f>
        <v>0</v>
      </c>
      <c r="K2155" s="182"/>
      <c r="L2155" s="183"/>
      <c r="M2155" s="184" t="s">
        <v>1</v>
      </c>
      <c r="N2155" s="185" t="s">
        <v>38</v>
      </c>
      <c r="P2155" s="143">
        <f>O2155*H2155</f>
        <v>0</v>
      </c>
      <c r="Q2155" s="143">
        <v>0</v>
      </c>
      <c r="R2155" s="143">
        <f>Q2155*H2155</f>
        <v>0</v>
      </c>
      <c r="S2155" s="143">
        <v>0</v>
      </c>
      <c r="T2155" s="144">
        <f>S2155*H2155</f>
        <v>0</v>
      </c>
      <c r="AR2155" s="145" t="s">
        <v>336</v>
      </c>
      <c r="AT2155" s="145" t="s">
        <v>260</v>
      </c>
      <c r="AU2155" s="145" t="s">
        <v>82</v>
      </c>
      <c r="AY2155" s="17" t="s">
        <v>155</v>
      </c>
      <c r="BE2155" s="146">
        <f>IF(N2155="základní",J2155,0)</f>
        <v>0</v>
      </c>
      <c r="BF2155" s="146">
        <f>IF(N2155="snížená",J2155,0)</f>
        <v>0</v>
      </c>
      <c r="BG2155" s="146">
        <f>IF(N2155="zákl. přenesená",J2155,0)</f>
        <v>0</v>
      </c>
      <c r="BH2155" s="146">
        <f>IF(N2155="sníž. přenesená",J2155,0)</f>
        <v>0</v>
      </c>
      <c r="BI2155" s="146">
        <f>IF(N2155="nulová",J2155,0)</f>
        <v>0</v>
      </c>
      <c r="BJ2155" s="17" t="s">
        <v>80</v>
      </c>
      <c r="BK2155" s="146">
        <f>ROUND(I2155*H2155,2)</f>
        <v>0</v>
      </c>
      <c r="BL2155" s="17" t="s">
        <v>242</v>
      </c>
      <c r="BM2155" s="145" t="s">
        <v>2224</v>
      </c>
    </row>
    <row r="2156" spans="2:65" s="13" customFormat="1" ht="20.399999999999999">
      <c r="B2156" s="154"/>
      <c r="D2156" s="148" t="s">
        <v>162</v>
      </c>
      <c r="E2156" s="155" t="s">
        <v>1</v>
      </c>
      <c r="F2156" s="156" t="s">
        <v>2225</v>
      </c>
      <c r="H2156" s="157">
        <v>1</v>
      </c>
      <c r="I2156" s="158"/>
      <c r="L2156" s="154"/>
      <c r="M2156" s="159"/>
      <c r="T2156" s="160"/>
      <c r="AT2156" s="155" t="s">
        <v>162</v>
      </c>
      <c r="AU2156" s="155" t="s">
        <v>82</v>
      </c>
      <c r="AV2156" s="13" t="s">
        <v>82</v>
      </c>
      <c r="AW2156" s="13" t="s">
        <v>30</v>
      </c>
      <c r="AX2156" s="13" t="s">
        <v>73</v>
      </c>
      <c r="AY2156" s="155" t="s">
        <v>155</v>
      </c>
    </row>
    <row r="2157" spans="2:65" s="14" customFormat="1" ht="10.199999999999999">
      <c r="B2157" s="161"/>
      <c r="D2157" s="148" t="s">
        <v>162</v>
      </c>
      <c r="E2157" s="162" t="s">
        <v>1</v>
      </c>
      <c r="F2157" s="163" t="s">
        <v>165</v>
      </c>
      <c r="H2157" s="164">
        <v>1</v>
      </c>
      <c r="I2157" s="165"/>
      <c r="L2157" s="161"/>
      <c r="M2157" s="166"/>
      <c r="T2157" s="167"/>
      <c r="AT2157" s="162" t="s">
        <v>162</v>
      </c>
      <c r="AU2157" s="162" t="s">
        <v>82</v>
      </c>
      <c r="AV2157" s="14" t="s">
        <v>90</v>
      </c>
      <c r="AW2157" s="14" t="s">
        <v>30</v>
      </c>
      <c r="AX2157" s="14" t="s">
        <v>80</v>
      </c>
      <c r="AY2157" s="162" t="s">
        <v>155</v>
      </c>
    </row>
    <row r="2158" spans="2:65" s="1" customFormat="1" ht="24.15" customHeight="1">
      <c r="B2158" s="32"/>
      <c r="C2158" s="133" t="s">
        <v>1477</v>
      </c>
      <c r="D2158" s="133" t="s">
        <v>158</v>
      </c>
      <c r="E2158" s="134" t="s">
        <v>2226</v>
      </c>
      <c r="F2158" s="135" t="s">
        <v>2227</v>
      </c>
      <c r="G2158" s="136" t="s">
        <v>441</v>
      </c>
      <c r="H2158" s="137">
        <v>2</v>
      </c>
      <c r="I2158" s="138"/>
      <c r="J2158" s="139">
        <f>ROUND(I2158*H2158,2)</f>
        <v>0</v>
      </c>
      <c r="K2158" s="140"/>
      <c r="L2158" s="32"/>
      <c r="M2158" s="141" t="s">
        <v>1</v>
      </c>
      <c r="N2158" s="142" t="s">
        <v>38</v>
      </c>
      <c r="P2158" s="143">
        <f>O2158*H2158</f>
        <v>0</v>
      </c>
      <c r="Q2158" s="143">
        <v>0</v>
      </c>
      <c r="R2158" s="143">
        <f>Q2158*H2158</f>
        <v>0</v>
      </c>
      <c r="S2158" s="143">
        <v>0</v>
      </c>
      <c r="T2158" s="144">
        <f>S2158*H2158</f>
        <v>0</v>
      </c>
      <c r="AR2158" s="145" t="s">
        <v>242</v>
      </c>
      <c r="AT2158" s="145" t="s">
        <v>158</v>
      </c>
      <c r="AU2158" s="145" t="s">
        <v>82</v>
      </c>
      <c r="AY2158" s="17" t="s">
        <v>155</v>
      </c>
      <c r="BE2158" s="146">
        <f>IF(N2158="základní",J2158,0)</f>
        <v>0</v>
      </c>
      <c r="BF2158" s="146">
        <f>IF(N2158="snížená",J2158,0)</f>
        <v>0</v>
      </c>
      <c r="BG2158" s="146">
        <f>IF(N2158="zákl. přenesená",J2158,0)</f>
        <v>0</v>
      </c>
      <c r="BH2158" s="146">
        <f>IF(N2158="sníž. přenesená",J2158,0)</f>
        <v>0</v>
      </c>
      <c r="BI2158" s="146">
        <f>IF(N2158="nulová",J2158,0)</f>
        <v>0</v>
      </c>
      <c r="BJ2158" s="17" t="s">
        <v>80</v>
      </c>
      <c r="BK2158" s="146">
        <f>ROUND(I2158*H2158,2)</f>
        <v>0</v>
      </c>
      <c r="BL2158" s="17" t="s">
        <v>242</v>
      </c>
      <c r="BM2158" s="145" t="s">
        <v>2228</v>
      </c>
    </row>
    <row r="2159" spans="2:65" s="1" customFormat="1" ht="16.5" customHeight="1">
      <c r="B2159" s="32"/>
      <c r="C2159" s="175" t="s">
        <v>2229</v>
      </c>
      <c r="D2159" s="175" t="s">
        <v>260</v>
      </c>
      <c r="E2159" s="176" t="s">
        <v>2230</v>
      </c>
      <c r="F2159" s="177" t="s">
        <v>2231</v>
      </c>
      <c r="G2159" s="178" t="s">
        <v>441</v>
      </c>
      <c r="H2159" s="179">
        <v>2</v>
      </c>
      <c r="I2159" s="180"/>
      <c r="J2159" s="181">
        <f>ROUND(I2159*H2159,2)</f>
        <v>0</v>
      </c>
      <c r="K2159" s="182"/>
      <c r="L2159" s="183"/>
      <c r="M2159" s="184" t="s">
        <v>1</v>
      </c>
      <c r="N2159" s="185" t="s">
        <v>38</v>
      </c>
      <c r="P2159" s="143">
        <f>O2159*H2159</f>
        <v>0</v>
      </c>
      <c r="Q2159" s="143">
        <v>0</v>
      </c>
      <c r="R2159" s="143">
        <f>Q2159*H2159</f>
        <v>0</v>
      </c>
      <c r="S2159" s="143">
        <v>0</v>
      </c>
      <c r="T2159" s="144">
        <f>S2159*H2159</f>
        <v>0</v>
      </c>
      <c r="AR2159" s="145" t="s">
        <v>336</v>
      </c>
      <c r="AT2159" s="145" t="s">
        <v>260</v>
      </c>
      <c r="AU2159" s="145" t="s">
        <v>82</v>
      </c>
      <c r="AY2159" s="17" t="s">
        <v>155</v>
      </c>
      <c r="BE2159" s="146">
        <f>IF(N2159="základní",J2159,0)</f>
        <v>0</v>
      </c>
      <c r="BF2159" s="146">
        <f>IF(N2159="snížená",J2159,0)</f>
        <v>0</v>
      </c>
      <c r="BG2159" s="146">
        <f>IF(N2159="zákl. přenesená",J2159,0)</f>
        <v>0</v>
      </c>
      <c r="BH2159" s="146">
        <f>IF(N2159="sníž. přenesená",J2159,0)</f>
        <v>0</v>
      </c>
      <c r="BI2159" s="146">
        <f>IF(N2159="nulová",J2159,0)</f>
        <v>0</v>
      </c>
      <c r="BJ2159" s="17" t="s">
        <v>80</v>
      </c>
      <c r="BK2159" s="146">
        <f>ROUND(I2159*H2159,2)</f>
        <v>0</v>
      </c>
      <c r="BL2159" s="17" t="s">
        <v>242</v>
      </c>
      <c r="BM2159" s="145" t="s">
        <v>2232</v>
      </c>
    </row>
    <row r="2160" spans="2:65" s="13" customFormat="1" ht="20.399999999999999">
      <c r="B2160" s="154"/>
      <c r="D2160" s="148" t="s">
        <v>162</v>
      </c>
      <c r="E2160" s="155" t="s">
        <v>1</v>
      </c>
      <c r="F2160" s="156" t="s">
        <v>2233</v>
      </c>
      <c r="H2160" s="157">
        <v>2</v>
      </c>
      <c r="I2160" s="158"/>
      <c r="L2160" s="154"/>
      <c r="M2160" s="159"/>
      <c r="T2160" s="160"/>
      <c r="AT2160" s="155" t="s">
        <v>162</v>
      </c>
      <c r="AU2160" s="155" t="s">
        <v>82</v>
      </c>
      <c r="AV2160" s="13" t="s">
        <v>82</v>
      </c>
      <c r="AW2160" s="13" t="s">
        <v>30</v>
      </c>
      <c r="AX2160" s="13" t="s">
        <v>73</v>
      </c>
      <c r="AY2160" s="155" t="s">
        <v>155</v>
      </c>
    </row>
    <row r="2161" spans="2:65" s="14" customFormat="1" ht="10.199999999999999">
      <c r="B2161" s="161"/>
      <c r="D2161" s="148" t="s">
        <v>162</v>
      </c>
      <c r="E2161" s="162" t="s">
        <v>1</v>
      </c>
      <c r="F2161" s="163" t="s">
        <v>165</v>
      </c>
      <c r="H2161" s="164">
        <v>2</v>
      </c>
      <c r="I2161" s="165"/>
      <c r="L2161" s="161"/>
      <c r="M2161" s="166"/>
      <c r="T2161" s="167"/>
      <c r="AT2161" s="162" t="s">
        <v>162</v>
      </c>
      <c r="AU2161" s="162" t="s">
        <v>82</v>
      </c>
      <c r="AV2161" s="14" t="s">
        <v>90</v>
      </c>
      <c r="AW2161" s="14" t="s">
        <v>30</v>
      </c>
      <c r="AX2161" s="14" t="s">
        <v>80</v>
      </c>
      <c r="AY2161" s="162" t="s">
        <v>155</v>
      </c>
    </row>
    <row r="2162" spans="2:65" s="1" customFormat="1" ht="24.15" customHeight="1">
      <c r="B2162" s="32"/>
      <c r="C2162" s="133" t="s">
        <v>1481</v>
      </c>
      <c r="D2162" s="133" t="s">
        <v>158</v>
      </c>
      <c r="E2162" s="134" t="s">
        <v>2234</v>
      </c>
      <c r="F2162" s="135" t="s">
        <v>2235</v>
      </c>
      <c r="G2162" s="136" t="s">
        <v>441</v>
      </c>
      <c r="H2162" s="137">
        <v>10</v>
      </c>
      <c r="I2162" s="138"/>
      <c r="J2162" s="139">
        <f>ROUND(I2162*H2162,2)</f>
        <v>0</v>
      </c>
      <c r="K2162" s="140"/>
      <c r="L2162" s="32"/>
      <c r="M2162" s="141" t="s">
        <v>1</v>
      </c>
      <c r="N2162" s="142" t="s">
        <v>38</v>
      </c>
      <c r="P2162" s="143">
        <f>O2162*H2162</f>
        <v>0</v>
      </c>
      <c r="Q2162" s="143">
        <v>0</v>
      </c>
      <c r="R2162" s="143">
        <f>Q2162*H2162</f>
        <v>0</v>
      </c>
      <c r="S2162" s="143">
        <v>0</v>
      </c>
      <c r="T2162" s="144">
        <f>S2162*H2162</f>
        <v>0</v>
      </c>
      <c r="AR2162" s="145" t="s">
        <v>242</v>
      </c>
      <c r="AT2162" s="145" t="s">
        <v>158</v>
      </c>
      <c r="AU2162" s="145" t="s">
        <v>82</v>
      </c>
      <c r="AY2162" s="17" t="s">
        <v>155</v>
      </c>
      <c r="BE2162" s="146">
        <f>IF(N2162="základní",J2162,0)</f>
        <v>0</v>
      </c>
      <c r="BF2162" s="146">
        <f>IF(N2162="snížená",J2162,0)</f>
        <v>0</v>
      </c>
      <c r="BG2162" s="146">
        <f>IF(N2162="zákl. přenesená",J2162,0)</f>
        <v>0</v>
      </c>
      <c r="BH2162" s="146">
        <f>IF(N2162="sníž. přenesená",J2162,0)</f>
        <v>0</v>
      </c>
      <c r="BI2162" s="146">
        <f>IF(N2162="nulová",J2162,0)</f>
        <v>0</v>
      </c>
      <c r="BJ2162" s="17" t="s">
        <v>80</v>
      </c>
      <c r="BK2162" s="146">
        <f>ROUND(I2162*H2162,2)</f>
        <v>0</v>
      </c>
      <c r="BL2162" s="17" t="s">
        <v>242</v>
      </c>
      <c r="BM2162" s="145" t="s">
        <v>2236</v>
      </c>
    </row>
    <row r="2163" spans="2:65" s="1" customFormat="1" ht="16.5" customHeight="1">
      <c r="B2163" s="32"/>
      <c r="C2163" s="175" t="s">
        <v>2237</v>
      </c>
      <c r="D2163" s="175" t="s">
        <v>260</v>
      </c>
      <c r="E2163" s="176" t="s">
        <v>2238</v>
      </c>
      <c r="F2163" s="177" t="s">
        <v>2239</v>
      </c>
      <c r="G2163" s="178" t="s">
        <v>441</v>
      </c>
      <c r="H2163" s="179">
        <v>10</v>
      </c>
      <c r="I2163" s="180"/>
      <c r="J2163" s="181">
        <f>ROUND(I2163*H2163,2)</f>
        <v>0</v>
      </c>
      <c r="K2163" s="182"/>
      <c r="L2163" s="183"/>
      <c r="M2163" s="184" t="s">
        <v>1</v>
      </c>
      <c r="N2163" s="185" t="s">
        <v>38</v>
      </c>
      <c r="P2163" s="143">
        <f>O2163*H2163</f>
        <v>0</v>
      </c>
      <c r="Q2163" s="143">
        <v>0</v>
      </c>
      <c r="R2163" s="143">
        <f>Q2163*H2163</f>
        <v>0</v>
      </c>
      <c r="S2163" s="143">
        <v>0</v>
      </c>
      <c r="T2163" s="144">
        <f>S2163*H2163</f>
        <v>0</v>
      </c>
      <c r="AR2163" s="145" t="s">
        <v>336</v>
      </c>
      <c r="AT2163" s="145" t="s">
        <v>260</v>
      </c>
      <c r="AU2163" s="145" t="s">
        <v>82</v>
      </c>
      <c r="AY2163" s="17" t="s">
        <v>155</v>
      </c>
      <c r="BE2163" s="146">
        <f>IF(N2163="základní",J2163,0)</f>
        <v>0</v>
      </c>
      <c r="BF2163" s="146">
        <f>IF(N2163="snížená",J2163,0)</f>
        <v>0</v>
      </c>
      <c r="BG2163" s="146">
        <f>IF(N2163="zákl. přenesená",J2163,0)</f>
        <v>0</v>
      </c>
      <c r="BH2163" s="146">
        <f>IF(N2163="sníž. přenesená",J2163,0)</f>
        <v>0</v>
      </c>
      <c r="BI2163" s="146">
        <f>IF(N2163="nulová",J2163,0)</f>
        <v>0</v>
      </c>
      <c r="BJ2163" s="17" t="s">
        <v>80</v>
      </c>
      <c r="BK2163" s="146">
        <f>ROUND(I2163*H2163,2)</f>
        <v>0</v>
      </c>
      <c r="BL2163" s="17" t="s">
        <v>242</v>
      </c>
      <c r="BM2163" s="145" t="s">
        <v>2240</v>
      </c>
    </row>
    <row r="2164" spans="2:65" s="13" customFormat="1" ht="20.399999999999999">
      <c r="B2164" s="154"/>
      <c r="D2164" s="148" t="s">
        <v>162</v>
      </c>
      <c r="E2164" s="155" t="s">
        <v>1</v>
      </c>
      <c r="F2164" s="156" t="s">
        <v>2241</v>
      </c>
      <c r="H2164" s="157">
        <v>10</v>
      </c>
      <c r="I2164" s="158"/>
      <c r="L2164" s="154"/>
      <c r="M2164" s="159"/>
      <c r="T2164" s="160"/>
      <c r="AT2164" s="155" t="s">
        <v>162</v>
      </c>
      <c r="AU2164" s="155" t="s">
        <v>82</v>
      </c>
      <c r="AV2164" s="13" t="s">
        <v>82</v>
      </c>
      <c r="AW2164" s="13" t="s">
        <v>30</v>
      </c>
      <c r="AX2164" s="13" t="s">
        <v>73</v>
      </c>
      <c r="AY2164" s="155" t="s">
        <v>155</v>
      </c>
    </row>
    <row r="2165" spans="2:65" s="14" customFormat="1" ht="10.199999999999999">
      <c r="B2165" s="161"/>
      <c r="D2165" s="148" t="s">
        <v>162</v>
      </c>
      <c r="E2165" s="162" t="s">
        <v>1</v>
      </c>
      <c r="F2165" s="163" t="s">
        <v>165</v>
      </c>
      <c r="H2165" s="164">
        <v>10</v>
      </c>
      <c r="I2165" s="165"/>
      <c r="L2165" s="161"/>
      <c r="M2165" s="166"/>
      <c r="T2165" s="167"/>
      <c r="AT2165" s="162" t="s">
        <v>162</v>
      </c>
      <c r="AU2165" s="162" t="s">
        <v>82</v>
      </c>
      <c r="AV2165" s="14" t="s">
        <v>90</v>
      </c>
      <c r="AW2165" s="14" t="s">
        <v>30</v>
      </c>
      <c r="AX2165" s="14" t="s">
        <v>80</v>
      </c>
      <c r="AY2165" s="162" t="s">
        <v>155</v>
      </c>
    </row>
    <row r="2166" spans="2:65" s="1" customFormat="1" ht="24.15" customHeight="1">
      <c r="B2166" s="32"/>
      <c r="C2166" s="133" t="s">
        <v>1492</v>
      </c>
      <c r="D2166" s="133" t="s">
        <v>158</v>
      </c>
      <c r="E2166" s="134" t="s">
        <v>2242</v>
      </c>
      <c r="F2166" s="135" t="s">
        <v>2243</v>
      </c>
      <c r="G2166" s="136" t="s">
        <v>441</v>
      </c>
      <c r="H2166" s="137">
        <v>1</v>
      </c>
      <c r="I2166" s="138"/>
      <c r="J2166" s="139">
        <f>ROUND(I2166*H2166,2)</f>
        <v>0</v>
      </c>
      <c r="K2166" s="140"/>
      <c r="L2166" s="32"/>
      <c r="M2166" s="141" t="s">
        <v>1</v>
      </c>
      <c r="N2166" s="142" t="s">
        <v>38</v>
      </c>
      <c r="P2166" s="143">
        <f>O2166*H2166</f>
        <v>0</v>
      </c>
      <c r="Q2166" s="143">
        <v>0</v>
      </c>
      <c r="R2166" s="143">
        <f>Q2166*H2166</f>
        <v>0</v>
      </c>
      <c r="S2166" s="143">
        <v>0</v>
      </c>
      <c r="T2166" s="144">
        <f>S2166*H2166</f>
        <v>0</v>
      </c>
      <c r="AR2166" s="145" t="s">
        <v>242</v>
      </c>
      <c r="AT2166" s="145" t="s">
        <v>158</v>
      </c>
      <c r="AU2166" s="145" t="s">
        <v>82</v>
      </c>
      <c r="AY2166" s="17" t="s">
        <v>155</v>
      </c>
      <c r="BE2166" s="146">
        <f>IF(N2166="základní",J2166,0)</f>
        <v>0</v>
      </c>
      <c r="BF2166" s="146">
        <f>IF(N2166="snížená",J2166,0)</f>
        <v>0</v>
      </c>
      <c r="BG2166" s="146">
        <f>IF(N2166="zákl. přenesená",J2166,0)</f>
        <v>0</v>
      </c>
      <c r="BH2166" s="146">
        <f>IF(N2166="sníž. přenesená",J2166,0)</f>
        <v>0</v>
      </c>
      <c r="BI2166" s="146">
        <f>IF(N2166="nulová",J2166,0)</f>
        <v>0</v>
      </c>
      <c r="BJ2166" s="17" t="s">
        <v>80</v>
      </c>
      <c r="BK2166" s="146">
        <f>ROUND(I2166*H2166,2)</f>
        <v>0</v>
      </c>
      <c r="BL2166" s="17" t="s">
        <v>242</v>
      </c>
      <c r="BM2166" s="145" t="s">
        <v>2244</v>
      </c>
    </row>
    <row r="2167" spans="2:65" s="1" customFormat="1" ht="24.15" customHeight="1">
      <c r="B2167" s="32"/>
      <c r="C2167" s="175" t="s">
        <v>2245</v>
      </c>
      <c r="D2167" s="175" t="s">
        <v>260</v>
      </c>
      <c r="E2167" s="176" t="s">
        <v>2246</v>
      </c>
      <c r="F2167" s="177" t="s">
        <v>2247</v>
      </c>
      <c r="G2167" s="178" t="s">
        <v>441</v>
      </c>
      <c r="H2167" s="179">
        <v>1</v>
      </c>
      <c r="I2167" s="180"/>
      <c r="J2167" s="181">
        <f>ROUND(I2167*H2167,2)</f>
        <v>0</v>
      </c>
      <c r="K2167" s="182"/>
      <c r="L2167" s="183"/>
      <c r="M2167" s="184" t="s">
        <v>1</v>
      </c>
      <c r="N2167" s="185" t="s">
        <v>38</v>
      </c>
      <c r="P2167" s="143">
        <f>O2167*H2167</f>
        <v>0</v>
      </c>
      <c r="Q2167" s="143">
        <v>0</v>
      </c>
      <c r="R2167" s="143">
        <f>Q2167*H2167</f>
        <v>0</v>
      </c>
      <c r="S2167" s="143">
        <v>0</v>
      </c>
      <c r="T2167" s="144">
        <f>S2167*H2167</f>
        <v>0</v>
      </c>
      <c r="AR2167" s="145" t="s">
        <v>336</v>
      </c>
      <c r="AT2167" s="145" t="s">
        <v>260</v>
      </c>
      <c r="AU2167" s="145" t="s">
        <v>82</v>
      </c>
      <c r="AY2167" s="17" t="s">
        <v>155</v>
      </c>
      <c r="BE2167" s="146">
        <f>IF(N2167="základní",J2167,0)</f>
        <v>0</v>
      </c>
      <c r="BF2167" s="146">
        <f>IF(N2167="snížená",J2167,0)</f>
        <v>0</v>
      </c>
      <c r="BG2167" s="146">
        <f>IF(N2167="zákl. přenesená",J2167,0)</f>
        <v>0</v>
      </c>
      <c r="BH2167" s="146">
        <f>IF(N2167="sníž. přenesená",J2167,0)</f>
        <v>0</v>
      </c>
      <c r="BI2167" s="146">
        <f>IF(N2167="nulová",J2167,0)</f>
        <v>0</v>
      </c>
      <c r="BJ2167" s="17" t="s">
        <v>80</v>
      </c>
      <c r="BK2167" s="146">
        <f>ROUND(I2167*H2167,2)</f>
        <v>0</v>
      </c>
      <c r="BL2167" s="17" t="s">
        <v>242</v>
      </c>
      <c r="BM2167" s="145" t="s">
        <v>2248</v>
      </c>
    </row>
    <row r="2168" spans="2:65" s="13" customFormat="1" ht="20.399999999999999">
      <c r="B2168" s="154"/>
      <c r="D2168" s="148" t="s">
        <v>162</v>
      </c>
      <c r="E2168" s="155" t="s">
        <v>1</v>
      </c>
      <c r="F2168" s="156" t="s">
        <v>2225</v>
      </c>
      <c r="H2168" s="157">
        <v>1</v>
      </c>
      <c r="I2168" s="158"/>
      <c r="L2168" s="154"/>
      <c r="M2168" s="159"/>
      <c r="T2168" s="160"/>
      <c r="AT2168" s="155" t="s">
        <v>162</v>
      </c>
      <c r="AU2168" s="155" t="s">
        <v>82</v>
      </c>
      <c r="AV2168" s="13" t="s">
        <v>82</v>
      </c>
      <c r="AW2168" s="13" t="s">
        <v>30</v>
      </c>
      <c r="AX2168" s="13" t="s">
        <v>73</v>
      </c>
      <c r="AY2168" s="155" t="s">
        <v>155</v>
      </c>
    </row>
    <row r="2169" spans="2:65" s="14" customFormat="1" ht="10.199999999999999">
      <c r="B2169" s="161"/>
      <c r="D2169" s="148" t="s">
        <v>162</v>
      </c>
      <c r="E2169" s="162" t="s">
        <v>1</v>
      </c>
      <c r="F2169" s="163" t="s">
        <v>165</v>
      </c>
      <c r="H2169" s="164">
        <v>1</v>
      </c>
      <c r="I2169" s="165"/>
      <c r="L2169" s="161"/>
      <c r="M2169" s="166"/>
      <c r="T2169" s="167"/>
      <c r="AT2169" s="162" t="s">
        <v>162</v>
      </c>
      <c r="AU2169" s="162" t="s">
        <v>82</v>
      </c>
      <c r="AV2169" s="14" t="s">
        <v>90</v>
      </c>
      <c r="AW2169" s="14" t="s">
        <v>30</v>
      </c>
      <c r="AX2169" s="14" t="s">
        <v>80</v>
      </c>
      <c r="AY2169" s="162" t="s">
        <v>155</v>
      </c>
    </row>
    <row r="2170" spans="2:65" s="1" customFormat="1" ht="33" customHeight="1">
      <c r="B2170" s="32"/>
      <c r="C2170" s="133" t="s">
        <v>1499</v>
      </c>
      <c r="D2170" s="133" t="s">
        <v>158</v>
      </c>
      <c r="E2170" s="134" t="s">
        <v>2249</v>
      </c>
      <c r="F2170" s="135" t="s">
        <v>2250</v>
      </c>
      <c r="G2170" s="136" t="s">
        <v>213</v>
      </c>
      <c r="H2170" s="137">
        <v>143.5</v>
      </c>
      <c r="I2170" s="138"/>
      <c r="J2170" s="139">
        <f>ROUND(I2170*H2170,2)</f>
        <v>0</v>
      </c>
      <c r="K2170" s="140"/>
      <c r="L2170" s="32"/>
      <c r="M2170" s="141" t="s">
        <v>1</v>
      </c>
      <c r="N2170" s="142" t="s">
        <v>38</v>
      </c>
      <c r="P2170" s="143">
        <f>O2170*H2170</f>
        <v>0</v>
      </c>
      <c r="Q2170" s="143">
        <v>0</v>
      </c>
      <c r="R2170" s="143">
        <f>Q2170*H2170</f>
        <v>0</v>
      </c>
      <c r="S2170" s="143">
        <v>0</v>
      </c>
      <c r="T2170" s="144">
        <f>S2170*H2170</f>
        <v>0</v>
      </c>
      <c r="AR2170" s="145" t="s">
        <v>242</v>
      </c>
      <c r="AT2170" s="145" t="s">
        <v>158</v>
      </c>
      <c r="AU2170" s="145" t="s">
        <v>82</v>
      </c>
      <c r="AY2170" s="17" t="s">
        <v>155</v>
      </c>
      <c r="BE2170" s="146">
        <f>IF(N2170="základní",J2170,0)</f>
        <v>0</v>
      </c>
      <c r="BF2170" s="146">
        <f>IF(N2170="snížená",J2170,0)</f>
        <v>0</v>
      </c>
      <c r="BG2170" s="146">
        <f>IF(N2170="zákl. přenesená",J2170,0)</f>
        <v>0</v>
      </c>
      <c r="BH2170" s="146">
        <f>IF(N2170="sníž. přenesená",J2170,0)</f>
        <v>0</v>
      </c>
      <c r="BI2170" s="146">
        <f>IF(N2170="nulová",J2170,0)</f>
        <v>0</v>
      </c>
      <c r="BJ2170" s="17" t="s">
        <v>80</v>
      </c>
      <c r="BK2170" s="146">
        <f>ROUND(I2170*H2170,2)</f>
        <v>0</v>
      </c>
      <c r="BL2170" s="17" t="s">
        <v>242</v>
      </c>
      <c r="BM2170" s="145" t="s">
        <v>2251</v>
      </c>
    </row>
    <row r="2171" spans="2:65" s="13" customFormat="1" ht="10.199999999999999">
      <c r="B2171" s="154"/>
      <c r="D2171" s="148" t="s">
        <v>162</v>
      </c>
      <c r="E2171" s="155" t="s">
        <v>1</v>
      </c>
      <c r="F2171" s="156" t="s">
        <v>2252</v>
      </c>
      <c r="H2171" s="157">
        <v>143.5</v>
      </c>
      <c r="I2171" s="158"/>
      <c r="L2171" s="154"/>
      <c r="M2171" s="159"/>
      <c r="T2171" s="160"/>
      <c r="AT2171" s="155" t="s">
        <v>162</v>
      </c>
      <c r="AU2171" s="155" t="s">
        <v>82</v>
      </c>
      <c r="AV2171" s="13" t="s">
        <v>82</v>
      </c>
      <c r="AW2171" s="13" t="s">
        <v>30</v>
      </c>
      <c r="AX2171" s="13" t="s">
        <v>73</v>
      </c>
      <c r="AY2171" s="155" t="s">
        <v>155</v>
      </c>
    </row>
    <row r="2172" spans="2:65" s="14" customFormat="1" ht="10.199999999999999">
      <c r="B2172" s="161"/>
      <c r="D2172" s="148" t="s">
        <v>162</v>
      </c>
      <c r="E2172" s="162" t="s">
        <v>1</v>
      </c>
      <c r="F2172" s="163" t="s">
        <v>165</v>
      </c>
      <c r="H2172" s="164">
        <v>143.5</v>
      </c>
      <c r="I2172" s="165"/>
      <c r="L2172" s="161"/>
      <c r="M2172" s="166"/>
      <c r="T2172" s="167"/>
      <c r="AT2172" s="162" t="s">
        <v>162</v>
      </c>
      <c r="AU2172" s="162" t="s">
        <v>82</v>
      </c>
      <c r="AV2172" s="14" t="s">
        <v>90</v>
      </c>
      <c r="AW2172" s="14" t="s">
        <v>30</v>
      </c>
      <c r="AX2172" s="14" t="s">
        <v>80</v>
      </c>
      <c r="AY2172" s="162" t="s">
        <v>155</v>
      </c>
    </row>
    <row r="2173" spans="2:65" s="1" customFormat="1" ht="37.799999999999997" customHeight="1">
      <c r="B2173" s="32"/>
      <c r="C2173" s="175" t="s">
        <v>2253</v>
      </c>
      <c r="D2173" s="175" t="s">
        <v>260</v>
      </c>
      <c r="E2173" s="176" t="s">
        <v>2254</v>
      </c>
      <c r="F2173" s="177" t="s">
        <v>2255</v>
      </c>
      <c r="G2173" s="178" t="s">
        <v>213</v>
      </c>
      <c r="H2173" s="179">
        <v>156.83799999999999</v>
      </c>
      <c r="I2173" s="180"/>
      <c r="J2173" s="181">
        <f>ROUND(I2173*H2173,2)</f>
        <v>0</v>
      </c>
      <c r="K2173" s="182"/>
      <c r="L2173" s="183"/>
      <c r="M2173" s="184" t="s">
        <v>1</v>
      </c>
      <c r="N2173" s="185" t="s">
        <v>38</v>
      </c>
      <c r="P2173" s="143">
        <f>O2173*H2173</f>
        <v>0</v>
      </c>
      <c r="Q2173" s="143">
        <v>0</v>
      </c>
      <c r="R2173" s="143">
        <f>Q2173*H2173</f>
        <v>0</v>
      </c>
      <c r="S2173" s="143">
        <v>0</v>
      </c>
      <c r="T2173" s="144">
        <f>S2173*H2173</f>
        <v>0</v>
      </c>
      <c r="AR2173" s="145" t="s">
        <v>336</v>
      </c>
      <c r="AT2173" s="145" t="s">
        <v>260</v>
      </c>
      <c r="AU2173" s="145" t="s">
        <v>82</v>
      </c>
      <c r="AY2173" s="17" t="s">
        <v>155</v>
      </c>
      <c r="BE2173" s="146">
        <f>IF(N2173="základní",J2173,0)</f>
        <v>0</v>
      </c>
      <c r="BF2173" s="146">
        <f>IF(N2173="snížená",J2173,0)</f>
        <v>0</v>
      </c>
      <c r="BG2173" s="146">
        <f>IF(N2173="zákl. přenesená",J2173,0)</f>
        <v>0</v>
      </c>
      <c r="BH2173" s="146">
        <f>IF(N2173="sníž. přenesená",J2173,0)</f>
        <v>0</v>
      </c>
      <c r="BI2173" s="146">
        <f>IF(N2173="nulová",J2173,0)</f>
        <v>0</v>
      </c>
      <c r="BJ2173" s="17" t="s">
        <v>80</v>
      </c>
      <c r="BK2173" s="146">
        <f>ROUND(I2173*H2173,2)</f>
        <v>0</v>
      </c>
      <c r="BL2173" s="17" t="s">
        <v>242</v>
      </c>
      <c r="BM2173" s="145" t="s">
        <v>2256</v>
      </c>
    </row>
    <row r="2174" spans="2:65" s="13" customFormat="1" ht="10.199999999999999">
      <c r="B2174" s="154"/>
      <c r="D2174" s="148" t="s">
        <v>162</v>
      </c>
      <c r="E2174" s="155" t="s">
        <v>1</v>
      </c>
      <c r="F2174" s="156" t="s">
        <v>2257</v>
      </c>
      <c r="H2174" s="157">
        <v>156.83799999999999</v>
      </c>
      <c r="I2174" s="158"/>
      <c r="L2174" s="154"/>
      <c r="M2174" s="159"/>
      <c r="T2174" s="160"/>
      <c r="AT2174" s="155" t="s">
        <v>162</v>
      </c>
      <c r="AU2174" s="155" t="s">
        <v>82</v>
      </c>
      <c r="AV2174" s="13" t="s">
        <v>82</v>
      </c>
      <c r="AW2174" s="13" t="s">
        <v>30</v>
      </c>
      <c r="AX2174" s="13" t="s">
        <v>73</v>
      </c>
      <c r="AY2174" s="155" t="s">
        <v>155</v>
      </c>
    </row>
    <row r="2175" spans="2:65" s="14" customFormat="1" ht="10.199999999999999">
      <c r="B2175" s="161"/>
      <c r="D2175" s="148" t="s">
        <v>162</v>
      </c>
      <c r="E2175" s="162" t="s">
        <v>1</v>
      </c>
      <c r="F2175" s="163" t="s">
        <v>165</v>
      </c>
      <c r="H2175" s="164">
        <v>156.83799999999999</v>
      </c>
      <c r="I2175" s="165"/>
      <c r="L2175" s="161"/>
      <c r="M2175" s="166"/>
      <c r="T2175" s="167"/>
      <c r="AT2175" s="162" t="s">
        <v>162</v>
      </c>
      <c r="AU2175" s="162" t="s">
        <v>82</v>
      </c>
      <c r="AV2175" s="14" t="s">
        <v>90</v>
      </c>
      <c r="AW2175" s="14" t="s">
        <v>30</v>
      </c>
      <c r="AX2175" s="14" t="s">
        <v>80</v>
      </c>
      <c r="AY2175" s="162" t="s">
        <v>155</v>
      </c>
    </row>
    <row r="2176" spans="2:65" s="1" customFormat="1" ht="37.799999999999997" customHeight="1">
      <c r="B2176" s="32"/>
      <c r="C2176" s="133" t="s">
        <v>1502</v>
      </c>
      <c r="D2176" s="133" t="s">
        <v>158</v>
      </c>
      <c r="E2176" s="134" t="s">
        <v>2258</v>
      </c>
      <c r="F2176" s="135" t="s">
        <v>2259</v>
      </c>
      <c r="G2176" s="136" t="s">
        <v>213</v>
      </c>
      <c r="H2176" s="137">
        <v>509.68</v>
      </c>
      <c r="I2176" s="138"/>
      <c r="J2176" s="139">
        <f>ROUND(I2176*H2176,2)</f>
        <v>0</v>
      </c>
      <c r="K2176" s="140"/>
      <c r="L2176" s="32"/>
      <c r="M2176" s="141" t="s">
        <v>1</v>
      </c>
      <c r="N2176" s="142" t="s">
        <v>38</v>
      </c>
      <c r="P2176" s="143">
        <f>O2176*H2176</f>
        <v>0</v>
      </c>
      <c r="Q2176" s="143">
        <v>0</v>
      </c>
      <c r="R2176" s="143">
        <f>Q2176*H2176</f>
        <v>0</v>
      </c>
      <c r="S2176" s="143">
        <v>0</v>
      </c>
      <c r="T2176" s="144">
        <f>S2176*H2176</f>
        <v>0</v>
      </c>
      <c r="AR2176" s="145" t="s">
        <v>242</v>
      </c>
      <c r="AT2176" s="145" t="s">
        <v>158</v>
      </c>
      <c r="AU2176" s="145" t="s">
        <v>82</v>
      </c>
      <c r="AY2176" s="17" t="s">
        <v>155</v>
      </c>
      <c r="BE2176" s="146">
        <f>IF(N2176="základní",J2176,0)</f>
        <v>0</v>
      </c>
      <c r="BF2176" s="146">
        <f>IF(N2176="snížená",J2176,0)</f>
        <v>0</v>
      </c>
      <c r="BG2176" s="146">
        <f>IF(N2176="zákl. přenesená",J2176,0)</f>
        <v>0</v>
      </c>
      <c r="BH2176" s="146">
        <f>IF(N2176="sníž. přenesená",J2176,0)</f>
        <v>0</v>
      </c>
      <c r="BI2176" s="146">
        <f>IF(N2176="nulová",J2176,0)</f>
        <v>0</v>
      </c>
      <c r="BJ2176" s="17" t="s">
        <v>80</v>
      </c>
      <c r="BK2176" s="146">
        <f>ROUND(I2176*H2176,2)</f>
        <v>0</v>
      </c>
      <c r="BL2176" s="17" t="s">
        <v>242</v>
      </c>
      <c r="BM2176" s="145" t="s">
        <v>2260</v>
      </c>
    </row>
    <row r="2177" spans="2:65" s="12" customFormat="1" ht="10.199999999999999">
      <c r="B2177" s="147"/>
      <c r="D2177" s="148" t="s">
        <v>162</v>
      </c>
      <c r="E2177" s="149" t="s">
        <v>1</v>
      </c>
      <c r="F2177" s="150" t="s">
        <v>2261</v>
      </c>
      <c r="H2177" s="149" t="s">
        <v>1</v>
      </c>
      <c r="I2177" s="151"/>
      <c r="L2177" s="147"/>
      <c r="M2177" s="152"/>
      <c r="T2177" s="153"/>
      <c r="AT2177" s="149" t="s">
        <v>162</v>
      </c>
      <c r="AU2177" s="149" t="s">
        <v>82</v>
      </c>
      <c r="AV2177" s="12" t="s">
        <v>80</v>
      </c>
      <c r="AW2177" s="12" t="s">
        <v>30</v>
      </c>
      <c r="AX2177" s="12" t="s">
        <v>73</v>
      </c>
      <c r="AY2177" s="149" t="s">
        <v>155</v>
      </c>
    </row>
    <row r="2178" spans="2:65" s="13" customFormat="1" ht="10.199999999999999">
      <c r="B2178" s="154"/>
      <c r="D2178" s="148" t="s">
        <v>162</v>
      </c>
      <c r="E2178" s="155" t="s">
        <v>1</v>
      </c>
      <c r="F2178" s="156" t="s">
        <v>1672</v>
      </c>
      <c r="H2178" s="157">
        <v>509.68</v>
      </c>
      <c r="I2178" s="158"/>
      <c r="L2178" s="154"/>
      <c r="M2178" s="159"/>
      <c r="T2178" s="160"/>
      <c r="AT2178" s="155" t="s">
        <v>162</v>
      </c>
      <c r="AU2178" s="155" t="s">
        <v>82</v>
      </c>
      <c r="AV2178" s="13" t="s">
        <v>82</v>
      </c>
      <c r="AW2178" s="13" t="s">
        <v>30</v>
      </c>
      <c r="AX2178" s="13" t="s">
        <v>73</v>
      </c>
      <c r="AY2178" s="155" t="s">
        <v>155</v>
      </c>
    </row>
    <row r="2179" spans="2:65" s="14" customFormat="1" ht="10.199999999999999">
      <c r="B2179" s="161"/>
      <c r="D2179" s="148" t="s">
        <v>162</v>
      </c>
      <c r="E2179" s="162" t="s">
        <v>1</v>
      </c>
      <c r="F2179" s="163" t="s">
        <v>165</v>
      </c>
      <c r="H2179" s="164">
        <v>509.68</v>
      </c>
      <c r="I2179" s="165"/>
      <c r="L2179" s="161"/>
      <c r="M2179" s="166"/>
      <c r="T2179" s="167"/>
      <c r="AT2179" s="162" t="s">
        <v>162</v>
      </c>
      <c r="AU2179" s="162" t="s">
        <v>82</v>
      </c>
      <c r="AV2179" s="14" t="s">
        <v>90</v>
      </c>
      <c r="AW2179" s="14" t="s">
        <v>30</v>
      </c>
      <c r="AX2179" s="14" t="s">
        <v>80</v>
      </c>
      <c r="AY2179" s="162" t="s">
        <v>155</v>
      </c>
    </row>
    <row r="2180" spans="2:65" s="1" customFormat="1" ht="44.25" customHeight="1">
      <c r="B2180" s="32"/>
      <c r="C2180" s="175" t="s">
        <v>2262</v>
      </c>
      <c r="D2180" s="175" t="s">
        <v>260</v>
      </c>
      <c r="E2180" s="176" t="s">
        <v>2263</v>
      </c>
      <c r="F2180" s="177" t="s">
        <v>2264</v>
      </c>
      <c r="G2180" s="178" t="s">
        <v>213</v>
      </c>
      <c r="H2180" s="179">
        <v>293.06599999999997</v>
      </c>
      <c r="I2180" s="180"/>
      <c r="J2180" s="181">
        <f>ROUND(I2180*H2180,2)</f>
        <v>0</v>
      </c>
      <c r="K2180" s="182"/>
      <c r="L2180" s="183"/>
      <c r="M2180" s="184" t="s">
        <v>1</v>
      </c>
      <c r="N2180" s="185" t="s">
        <v>38</v>
      </c>
      <c r="P2180" s="143">
        <f>O2180*H2180</f>
        <v>0</v>
      </c>
      <c r="Q2180" s="143">
        <v>0</v>
      </c>
      <c r="R2180" s="143">
        <f>Q2180*H2180</f>
        <v>0</v>
      </c>
      <c r="S2180" s="143">
        <v>0</v>
      </c>
      <c r="T2180" s="144">
        <f>S2180*H2180</f>
        <v>0</v>
      </c>
      <c r="AR2180" s="145" t="s">
        <v>336</v>
      </c>
      <c r="AT2180" s="145" t="s">
        <v>260</v>
      </c>
      <c r="AU2180" s="145" t="s">
        <v>82</v>
      </c>
      <c r="AY2180" s="17" t="s">
        <v>155</v>
      </c>
      <c r="BE2180" s="146">
        <f>IF(N2180="základní",J2180,0)</f>
        <v>0</v>
      </c>
      <c r="BF2180" s="146">
        <f>IF(N2180="snížená",J2180,0)</f>
        <v>0</v>
      </c>
      <c r="BG2180" s="146">
        <f>IF(N2180="zákl. přenesená",J2180,0)</f>
        <v>0</v>
      </c>
      <c r="BH2180" s="146">
        <f>IF(N2180="sníž. přenesená",J2180,0)</f>
        <v>0</v>
      </c>
      <c r="BI2180" s="146">
        <f>IF(N2180="nulová",J2180,0)</f>
        <v>0</v>
      </c>
      <c r="BJ2180" s="17" t="s">
        <v>80</v>
      </c>
      <c r="BK2180" s="146">
        <f>ROUND(I2180*H2180,2)</f>
        <v>0</v>
      </c>
      <c r="BL2180" s="17" t="s">
        <v>242</v>
      </c>
      <c r="BM2180" s="145" t="s">
        <v>2265</v>
      </c>
    </row>
    <row r="2181" spans="2:65" s="13" customFormat="1" ht="10.199999999999999">
      <c r="B2181" s="154"/>
      <c r="D2181" s="148" t="s">
        <v>162</v>
      </c>
      <c r="E2181" s="155" t="s">
        <v>1</v>
      </c>
      <c r="F2181" s="156" t="s">
        <v>2266</v>
      </c>
      <c r="H2181" s="157">
        <v>293.06599999999997</v>
      </c>
      <c r="I2181" s="158"/>
      <c r="L2181" s="154"/>
      <c r="M2181" s="159"/>
      <c r="T2181" s="160"/>
      <c r="AT2181" s="155" t="s">
        <v>162</v>
      </c>
      <c r="AU2181" s="155" t="s">
        <v>82</v>
      </c>
      <c r="AV2181" s="13" t="s">
        <v>82</v>
      </c>
      <c r="AW2181" s="13" t="s">
        <v>30</v>
      </c>
      <c r="AX2181" s="13" t="s">
        <v>73</v>
      </c>
      <c r="AY2181" s="155" t="s">
        <v>155</v>
      </c>
    </row>
    <row r="2182" spans="2:65" s="14" customFormat="1" ht="10.199999999999999">
      <c r="B2182" s="161"/>
      <c r="D2182" s="148" t="s">
        <v>162</v>
      </c>
      <c r="E2182" s="162" t="s">
        <v>1</v>
      </c>
      <c r="F2182" s="163" t="s">
        <v>165</v>
      </c>
      <c r="H2182" s="164">
        <v>293.06599999999997</v>
      </c>
      <c r="I2182" s="165"/>
      <c r="L2182" s="161"/>
      <c r="M2182" s="166"/>
      <c r="T2182" s="167"/>
      <c r="AT2182" s="162" t="s">
        <v>162</v>
      </c>
      <c r="AU2182" s="162" t="s">
        <v>82</v>
      </c>
      <c r="AV2182" s="14" t="s">
        <v>90</v>
      </c>
      <c r="AW2182" s="14" t="s">
        <v>30</v>
      </c>
      <c r="AX2182" s="14" t="s">
        <v>80</v>
      </c>
      <c r="AY2182" s="162" t="s">
        <v>155</v>
      </c>
    </row>
    <row r="2183" spans="2:65" s="1" customFormat="1" ht="49.05" customHeight="1">
      <c r="B2183" s="32"/>
      <c r="C2183" s="175" t="s">
        <v>1507</v>
      </c>
      <c r="D2183" s="175" t="s">
        <v>260</v>
      </c>
      <c r="E2183" s="176" t="s">
        <v>2267</v>
      </c>
      <c r="F2183" s="177" t="s">
        <v>2268</v>
      </c>
      <c r="G2183" s="178" t="s">
        <v>213</v>
      </c>
      <c r="H2183" s="179">
        <v>293.06599999999997</v>
      </c>
      <c r="I2183" s="180"/>
      <c r="J2183" s="181">
        <f>ROUND(I2183*H2183,2)</f>
        <v>0</v>
      </c>
      <c r="K2183" s="182"/>
      <c r="L2183" s="183"/>
      <c r="M2183" s="184" t="s">
        <v>1</v>
      </c>
      <c r="N2183" s="185" t="s">
        <v>38</v>
      </c>
      <c r="P2183" s="143">
        <f>O2183*H2183</f>
        <v>0</v>
      </c>
      <c r="Q2183" s="143">
        <v>0</v>
      </c>
      <c r="R2183" s="143">
        <f>Q2183*H2183</f>
        <v>0</v>
      </c>
      <c r="S2183" s="143">
        <v>0</v>
      </c>
      <c r="T2183" s="144">
        <f>S2183*H2183</f>
        <v>0</v>
      </c>
      <c r="AR2183" s="145" t="s">
        <v>336</v>
      </c>
      <c r="AT2183" s="145" t="s">
        <v>260</v>
      </c>
      <c r="AU2183" s="145" t="s">
        <v>82</v>
      </c>
      <c r="AY2183" s="17" t="s">
        <v>155</v>
      </c>
      <c r="BE2183" s="146">
        <f>IF(N2183="základní",J2183,0)</f>
        <v>0</v>
      </c>
      <c r="BF2183" s="146">
        <f>IF(N2183="snížená",J2183,0)</f>
        <v>0</v>
      </c>
      <c r="BG2183" s="146">
        <f>IF(N2183="zákl. přenesená",J2183,0)</f>
        <v>0</v>
      </c>
      <c r="BH2183" s="146">
        <f>IF(N2183="sníž. přenesená",J2183,0)</f>
        <v>0</v>
      </c>
      <c r="BI2183" s="146">
        <f>IF(N2183="nulová",J2183,0)</f>
        <v>0</v>
      </c>
      <c r="BJ2183" s="17" t="s">
        <v>80</v>
      </c>
      <c r="BK2183" s="146">
        <f>ROUND(I2183*H2183,2)</f>
        <v>0</v>
      </c>
      <c r="BL2183" s="17" t="s">
        <v>242</v>
      </c>
      <c r="BM2183" s="145" t="s">
        <v>2269</v>
      </c>
    </row>
    <row r="2184" spans="2:65" s="13" customFormat="1" ht="10.199999999999999">
      <c r="B2184" s="154"/>
      <c r="D2184" s="148" t="s">
        <v>162</v>
      </c>
      <c r="E2184" s="155" t="s">
        <v>1</v>
      </c>
      <c r="F2184" s="156" t="s">
        <v>2266</v>
      </c>
      <c r="H2184" s="157">
        <v>293.06599999999997</v>
      </c>
      <c r="I2184" s="158"/>
      <c r="L2184" s="154"/>
      <c r="M2184" s="159"/>
      <c r="T2184" s="160"/>
      <c r="AT2184" s="155" t="s">
        <v>162</v>
      </c>
      <c r="AU2184" s="155" t="s">
        <v>82</v>
      </c>
      <c r="AV2184" s="13" t="s">
        <v>82</v>
      </c>
      <c r="AW2184" s="13" t="s">
        <v>30</v>
      </c>
      <c r="AX2184" s="13" t="s">
        <v>73</v>
      </c>
      <c r="AY2184" s="155" t="s">
        <v>155</v>
      </c>
    </row>
    <row r="2185" spans="2:65" s="14" customFormat="1" ht="10.199999999999999">
      <c r="B2185" s="161"/>
      <c r="D2185" s="148" t="s">
        <v>162</v>
      </c>
      <c r="E2185" s="162" t="s">
        <v>1</v>
      </c>
      <c r="F2185" s="163" t="s">
        <v>165</v>
      </c>
      <c r="H2185" s="164">
        <v>293.06599999999997</v>
      </c>
      <c r="I2185" s="165"/>
      <c r="L2185" s="161"/>
      <c r="M2185" s="166"/>
      <c r="T2185" s="167"/>
      <c r="AT2185" s="162" t="s">
        <v>162</v>
      </c>
      <c r="AU2185" s="162" t="s">
        <v>82</v>
      </c>
      <c r="AV2185" s="14" t="s">
        <v>90</v>
      </c>
      <c r="AW2185" s="14" t="s">
        <v>30</v>
      </c>
      <c r="AX2185" s="14" t="s">
        <v>80</v>
      </c>
      <c r="AY2185" s="162" t="s">
        <v>155</v>
      </c>
    </row>
    <row r="2186" spans="2:65" s="1" customFormat="1" ht="24.15" customHeight="1">
      <c r="B2186" s="32"/>
      <c r="C2186" s="133" t="s">
        <v>2270</v>
      </c>
      <c r="D2186" s="133" t="s">
        <v>158</v>
      </c>
      <c r="E2186" s="134" t="s">
        <v>2271</v>
      </c>
      <c r="F2186" s="135" t="s">
        <v>2272</v>
      </c>
      <c r="G2186" s="136" t="s">
        <v>457</v>
      </c>
      <c r="H2186" s="137">
        <v>387.2</v>
      </c>
      <c r="I2186" s="138"/>
      <c r="J2186" s="139">
        <f>ROUND(I2186*H2186,2)</f>
        <v>0</v>
      </c>
      <c r="K2186" s="140"/>
      <c r="L2186" s="32"/>
      <c r="M2186" s="141" t="s">
        <v>1</v>
      </c>
      <c r="N2186" s="142" t="s">
        <v>38</v>
      </c>
      <c r="P2186" s="143">
        <f>O2186*H2186</f>
        <v>0</v>
      </c>
      <c r="Q2186" s="143">
        <v>0</v>
      </c>
      <c r="R2186" s="143">
        <f>Q2186*H2186</f>
        <v>0</v>
      </c>
      <c r="S2186" s="143">
        <v>0</v>
      </c>
      <c r="T2186" s="144">
        <f>S2186*H2186</f>
        <v>0</v>
      </c>
      <c r="AR2186" s="145" t="s">
        <v>242</v>
      </c>
      <c r="AT2186" s="145" t="s">
        <v>158</v>
      </c>
      <c r="AU2186" s="145" t="s">
        <v>82</v>
      </c>
      <c r="AY2186" s="17" t="s">
        <v>155</v>
      </c>
      <c r="BE2186" s="146">
        <f>IF(N2186="základní",J2186,0)</f>
        <v>0</v>
      </c>
      <c r="BF2186" s="146">
        <f>IF(N2186="snížená",J2186,0)</f>
        <v>0</v>
      </c>
      <c r="BG2186" s="146">
        <f>IF(N2186="zákl. přenesená",J2186,0)</f>
        <v>0</v>
      </c>
      <c r="BH2186" s="146">
        <f>IF(N2186="sníž. přenesená",J2186,0)</f>
        <v>0</v>
      </c>
      <c r="BI2186" s="146">
        <f>IF(N2186="nulová",J2186,0)</f>
        <v>0</v>
      </c>
      <c r="BJ2186" s="17" t="s">
        <v>80</v>
      </c>
      <c r="BK2186" s="146">
        <f>ROUND(I2186*H2186,2)</f>
        <v>0</v>
      </c>
      <c r="BL2186" s="17" t="s">
        <v>242</v>
      </c>
      <c r="BM2186" s="145" t="s">
        <v>2273</v>
      </c>
    </row>
    <row r="2187" spans="2:65" s="13" customFormat="1" ht="10.199999999999999">
      <c r="B2187" s="154"/>
      <c r="D2187" s="148" t="s">
        <v>162</v>
      </c>
      <c r="E2187" s="155" t="s">
        <v>1</v>
      </c>
      <c r="F2187" s="156" t="s">
        <v>2274</v>
      </c>
      <c r="H2187" s="157">
        <v>387.2</v>
      </c>
      <c r="I2187" s="158"/>
      <c r="L2187" s="154"/>
      <c r="M2187" s="159"/>
      <c r="T2187" s="160"/>
      <c r="AT2187" s="155" t="s">
        <v>162</v>
      </c>
      <c r="AU2187" s="155" t="s">
        <v>82</v>
      </c>
      <c r="AV2187" s="13" t="s">
        <v>82</v>
      </c>
      <c r="AW2187" s="13" t="s">
        <v>30</v>
      </c>
      <c r="AX2187" s="13" t="s">
        <v>73</v>
      </c>
      <c r="AY2187" s="155" t="s">
        <v>155</v>
      </c>
    </row>
    <row r="2188" spans="2:65" s="14" customFormat="1" ht="10.199999999999999">
      <c r="B2188" s="161"/>
      <c r="D2188" s="148" t="s">
        <v>162</v>
      </c>
      <c r="E2188" s="162" t="s">
        <v>1</v>
      </c>
      <c r="F2188" s="163" t="s">
        <v>165</v>
      </c>
      <c r="H2188" s="164">
        <v>387.2</v>
      </c>
      <c r="I2188" s="165"/>
      <c r="L2188" s="161"/>
      <c r="M2188" s="166"/>
      <c r="T2188" s="167"/>
      <c r="AT2188" s="162" t="s">
        <v>162</v>
      </c>
      <c r="AU2188" s="162" t="s">
        <v>82</v>
      </c>
      <c r="AV2188" s="14" t="s">
        <v>90</v>
      </c>
      <c r="AW2188" s="14" t="s">
        <v>30</v>
      </c>
      <c r="AX2188" s="14" t="s">
        <v>80</v>
      </c>
      <c r="AY2188" s="162" t="s">
        <v>155</v>
      </c>
    </row>
    <row r="2189" spans="2:65" s="1" customFormat="1" ht="24.15" customHeight="1">
      <c r="B2189" s="32"/>
      <c r="C2189" s="175" t="s">
        <v>1512</v>
      </c>
      <c r="D2189" s="175" t="s">
        <v>260</v>
      </c>
      <c r="E2189" s="176" t="s">
        <v>2275</v>
      </c>
      <c r="F2189" s="177" t="s">
        <v>2276</v>
      </c>
      <c r="G2189" s="178" t="s">
        <v>457</v>
      </c>
      <c r="H2189" s="179">
        <v>425.92</v>
      </c>
      <c r="I2189" s="180"/>
      <c r="J2189" s="181">
        <f>ROUND(I2189*H2189,2)</f>
        <v>0</v>
      </c>
      <c r="K2189" s="182"/>
      <c r="L2189" s="183"/>
      <c r="M2189" s="184" t="s">
        <v>1</v>
      </c>
      <c r="N2189" s="185" t="s">
        <v>38</v>
      </c>
      <c r="P2189" s="143">
        <f>O2189*H2189</f>
        <v>0</v>
      </c>
      <c r="Q2189" s="143">
        <v>0</v>
      </c>
      <c r="R2189" s="143">
        <f>Q2189*H2189</f>
        <v>0</v>
      </c>
      <c r="S2189" s="143">
        <v>0</v>
      </c>
      <c r="T2189" s="144">
        <f>S2189*H2189</f>
        <v>0</v>
      </c>
      <c r="AR2189" s="145" t="s">
        <v>336</v>
      </c>
      <c r="AT2189" s="145" t="s">
        <v>260</v>
      </c>
      <c r="AU2189" s="145" t="s">
        <v>82</v>
      </c>
      <c r="AY2189" s="17" t="s">
        <v>155</v>
      </c>
      <c r="BE2189" s="146">
        <f>IF(N2189="základní",J2189,0)</f>
        <v>0</v>
      </c>
      <c r="BF2189" s="146">
        <f>IF(N2189="snížená",J2189,0)</f>
        <v>0</v>
      </c>
      <c r="BG2189" s="146">
        <f>IF(N2189="zákl. přenesená",J2189,0)</f>
        <v>0</v>
      </c>
      <c r="BH2189" s="146">
        <f>IF(N2189="sníž. přenesená",J2189,0)</f>
        <v>0</v>
      </c>
      <c r="BI2189" s="146">
        <f>IF(N2189="nulová",J2189,0)</f>
        <v>0</v>
      </c>
      <c r="BJ2189" s="17" t="s">
        <v>80</v>
      </c>
      <c r="BK2189" s="146">
        <f>ROUND(I2189*H2189,2)</f>
        <v>0</v>
      </c>
      <c r="BL2189" s="17" t="s">
        <v>242</v>
      </c>
      <c r="BM2189" s="145" t="s">
        <v>2277</v>
      </c>
    </row>
    <row r="2190" spans="2:65" s="13" customFormat="1" ht="10.199999999999999">
      <c r="B2190" s="154"/>
      <c r="D2190" s="148" t="s">
        <v>162</v>
      </c>
      <c r="E2190" s="155" t="s">
        <v>1</v>
      </c>
      <c r="F2190" s="156" t="s">
        <v>2278</v>
      </c>
      <c r="H2190" s="157">
        <v>425.92</v>
      </c>
      <c r="I2190" s="158"/>
      <c r="L2190" s="154"/>
      <c r="M2190" s="159"/>
      <c r="T2190" s="160"/>
      <c r="AT2190" s="155" t="s">
        <v>162</v>
      </c>
      <c r="AU2190" s="155" t="s">
        <v>82</v>
      </c>
      <c r="AV2190" s="13" t="s">
        <v>82</v>
      </c>
      <c r="AW2190" s="13" t="s">
        <v>30</v>
      </c>
      <c r="AX2190" s="13" t="s">
        <v>73</v>
      </c>
      <c r="AY2190" s="155" t="s">
        <v>155</v>
      </c>
    </row>
    <row r="2191" spans="2:65" s="14" customFormat="1" ht="10.199999999999999">
      <c r="B2191" s="161"/>
      <c r="D2191" s="148" t="s">
        <v>162</v>
      </c>
      <c r="E2191" s="162" t="s">
        <v>1</v>
      </c>
      <c r="F2191" s="163" t="s">
        <v>165</v>
      </c>
      <c r="H2191" s="164">
        <v>425.92</v>
      </c>
      <c r="I2191" s="165"/>
      <c r="L2191" s="161"/>
      <c r="M2191" s="166"/>
      <c r="T2191" s="167"/>
      <c r="AT2191" s="162" t="s">
        <v>162</v>
      </c>
      <c r="AU2191" s="162" t="s">
        <v>82</v>
      </c>
      <c r="AV2191" s="14" t="s">
        <v>90</v>
      </c>
      <c r="AW2191" s="14" t="s">
        <v>30</v>
      </c>
      <c r="AX2191" s="14" t="s">
        <v>80</v>
      </c>
      <c r="AY2191" s="162" t="s">
        <v>155</v>
      </c>
    </row>
    <row r="2192" spans="2:65" s="1" customFormat="1" ht="49.05" customHeight="1">
      <c r="B2192" s="32"/>
      <c r="C2192" s="133" t="s">
        <v>2279</v>
      </c>
      <c r="D2192" s="133" t="s">
        <v>158</v>
      </c>
      <c r="E2192" s="134" t="s">
        <v>2280</v>
      </c>
      <c r="F2192" s="135" t="s">
        <v>2281</v>
      </c>
      <c r="G2192" s="136" t="s">
        <v>335</v>
      </c>
      <c r="H2192" s="137">
        <v>30.175000000000001</v>
      </c>
      <c r="I2192" s="138"/>
      <c r="J2192" s="139">
        <f>ROUND(I2192*H2192,2)</f>
        <v>0</v>
      </c>
      <c r="K2192" s="140"/>
      <c r="L2192" s="32"/>
      <c r="M2192" s="141" t="s">
        <v>1</v>
      </c>
      <c r="N2192" s="142" t="s">
        <v>38</v>
      </c>
      <c r="P2192" s="143">
        <f>O2192*H2192</f>
        <v>0</v>
      </c>
      <c r="Q2192" s="143">
        <v>0</v>
      </c>
      <c r="R2192" s="143">
        <f>Q2192*H2192</f>
        <v>0</v>
      </c>
      <c r="S2192" s="143">
        <v>0</v>
      </c>
      <c r="T2192" s="144">
        <f>S2192*H2192</f>
        <v>0</v>
      </c>
      <c r="AR2192" s="145" t="s">
        <v>242</v>
      </c>
      <c r="AT2192" s="145" t="s">
        <v>158</v>
      </c>
      <c r="AU2192" s="145" t="s">
        <v>82</v>
      </c>
      <c r="AY2192" s="17" t="s">
        <v>155</v>
      </c>
      <c r="BE2192" s="146">
        <f>IF(N2192="základní",J2192,0)</f>
        <v>0</v>
      </c>
      <c r="BF2192" s="146">
        <f>IF(N2192="snížená",J2192,0)</f>
        <v>0</v>
      </c>
      <c r="BG2192" s="146">
        <f>IF(N2192="zákl. přenesená",J2192,0)</f>
        <v>0</v>
      </c>
      <c r="BH2192" s="146">
        <f>IF(N2192="sníž. přenesená",J2192,0)</f>
        <v>0</v>
      </c>
      <c r="BI2192" s="146">
        <f>IF(N2192="nulová",J2192,0)</f>
        <v>0</v>
      </c>
      <c r="BJ2192" s="17" t="s">
        <v>80</v>
      </c>
      <c r="BK2192" s="146">
        <f>ROUND(I2192*H2192,2)</f>
        <v>0</v>
      </c>
      <c r="BL2192" s="17" t="s">
        <v>242</v>
      </c>
      <c r="BM2192" s="145" t="s">
        <v>2282</v>
      </c>
    </row>
    <row r="2193" spans="2:65" s="11" customFormat="1" ht="22.8" customHeight="1">
      <c r="B2193" s="121"/>
      <c r="D2193" s="122" t="s">
        <v>72</v>
      </c>
      <c r="E2193" s="131" t="s">
        <v>2283</v>
      </c>
      <c r="F2193" s="131" t="s">
        <v>2284</v>
      </c>
      <c r="I2193" s="124"/>
      <c r="J2193" s="132">
        <f>BK2193</f>
        <v>0</v>
      </c>
      <c r="L2193" s="121"/>
      <c r="M2193" s="126"/>
      <c r="P2193" s="127">
        <f>SUM(P2194:P2474)</f>
        <v>0</v>
      </c>
      <c r="R2193" s="127">
        <f>SUM(R2194:R2474)</f>
        <v>0</v>
      </c>
      <c r="T2193" s="128">
        <f>SUM(T2194:T2474)</f>
        <v>0</v>
      </c>
      <c r="AR2193" s="122" t="s">
        <v>82</v>
      </c>
      <c r="AT2193" s="129" t="s">
        <v>72</v>
      </c>
      <c r="AU2193" s="129" t="s">
        <v>80</v>
      </c>
      <c r="AY2193" s="122" t="s">
        <v>155</v>
      </c>
      <c r="BK2193" s="130">
        <f>SUM(BK2194:BK2474)</f>
        <v>0</v>
      </c>
    </row>
    <row r="2194" spans="2:65" s="1" customFormat="1" ht="16.5" customHeight="1">
      <c r="B2194" s="32"/>
      <c r="C2194" s="133" t="s">
        <v>1517</v>
      </c>
      <c r="D2194" s="133" t="s">
        <v>158</v>
      </c>
      <c r="E2194" s="134" t="s">
        <v>2285</v>
      </c>
      <c r="F2194" s="135" t="s">
        <v>2286</v>
      </c>
      <c r="G2194" s="136" t="s">
        <v>1702</v>
      </c>
      <c r="H2194" s="137">
        <v>1</v>
      </c>
      <c r="I2194" s="138"/>
      <c r="J2194" s="139">
        <f>ROUND(I2194*H2194,2)</f>
        <v>0</v>
      </c>
      <c r="K2194" s="140"/>
      <c r="L2194" s="32"/>
      <c r="M2194" s="141" t="s">
        <v>1</v>
      </c>
      <c r="N2194" s="142" t="s">
        <v>38</v>
      </c>
      <c r="P2194" s="143">
        <f>O2194*H2194</f>
        <v>0</v>
      </c>
      <c r="Q2194" s="143">
        <v>0</v>
      </c>
      <c r="R2194" s="143">
        <f>Q2194*H2194</f>
        <v>0</v>
      </c>
      <c r="S2194" s="143">
        <v>0</v>
      </c>
      <c r="T2194" s="144">
        <f>S2194*H2194</f>
        <v>0</v>
      </c>
      <c r="AR2194" s="145" t="s">
        <v>242</v>
      </c>
      <c r="AT2194" s="145" t="s">
        <v>158</v>
      </c>
      <c r="AU2194" s="145" t="s">
        <v>82</v>
      </c>
      <c r="AY2194" s="17" t="s">
        <v>155</v>
      </c>
      <c r="BE2194" s="146">
        <f>IF(N2194="základní",J2194,0)</f>
        <v>0</v>
      </c>
      <c r="BF2194" s="146">
        <f>IF(N2194="snížená",J2194,0)</f>
        <v>0</v>
      </c>
      <c r="BG2194" s="146">
        <f>IF(N2194="zákl. přenesená",J2194,0)</f>
        <v>0</v>
      </c>
      <c r="BH2194" s="146">
        <f>IF(N2194="sníž. přenesená",J2194,0)</f>
        <v>0</v>
      </c>
      <c r="BI2194" s="146">
        <f>IF(N2194="nulová",J2194,0)</f>
        <v>0</v>
      </c>
      <c r="BJ2194" s="17" t="s">
        <v>80</v>
      </c>
      <c r="BK2194" s="146">
        <f>ROUND(I2194*H2194,2)</f>
        <v>0</v>
      </c>
      <c r="BL2194" s="17" t="s">
        <v>242</v>
      </c>
      <c r="BM2194" s="145" t="s">
        <v>2287</v>
      </c>
    </row>
    <row r="2195" spans="2:65" s="12" customFormat="1" ht="10.199999999999999">
      <c r="B2195" s="147"/>
      <c r="D2195" s="148" t="s">
        <v>162</v>
      </c>
      <c r="E2195" s="149" t="s">
        <v>1</v>
      </c>
      <c r="F2195" s="150" t="s">
        <v>2288</v>
      </c>
      <c r="H2195" s="149" t="s">
        <v>1</v>
      </c>
      <c r="I2195" s="151"/>
      <c r="L2195" s="147"/>
      <c r="M2195" s="152"/>
      <c r="T2195" s="153"/>
      <c r="AT2195" s="149" t="s">
        <v>162</v>
      </c>
      <c r="AU2195" s="149" t="s">
        <v>82</v>
      </c>
      <c r="AV2195" s="12" t="s">
        <v>80</v>
      </c>
      <c r="AW2195" s="12" t="s">
        <v>30</v>
      </c>
      <c r="AX2195" s="12" t="s">
        <v>73</v>
      </c>
      <c r="AY2195" s="149" t="s">
        <v>155</v>
      </c>
    </row>
    <row r="2196" spans="2:65" s="12" customFormat="1" ht="10.199999999999999">
      <c r="B2196" s="147"/>
      <c r="D2196" s="148" t="s">
        <v>162</v>
      </c>
      <c r="E2196" s="149" t="s">
        <v>1</v>
      </c>
      <c r="F2196" s="150" t="s">
        <v>2289</v>
      </c>
      <c r="H2196" s="149" t="s">
        <v>1</v>
      </c>
      <c r="I2196" s="151"/>
      <c r="L2196" s="147"/>
      <c r="M2196" s="152"/>
      <c r="T2196" s="153"/>
      <c r="AT2196" s="149" t="s">
        <v>162</v>
      </c>
      <c r="AU2196" s="149" t="s">
        <v>82</v>
      </c>
      <c r="AV2196" s="12" t="s">
        <v>80</v>
      </c>
      <c r="AW2196" s="12" t="s">
        <v>30</v>
      </c>
      <c r="AX2196" s="12" t="s">
        <v>73</v>
      </c>
      <c r="AY2196" s="149" t="s">
        <v>155</v>
      </c>
    </row>
    <row r="2197" spans="2:65" s="12" customFormat="1" ht="10.199999999999999">
      <c r="B2197" s="147"/>
      <c r="D2197" s="148" t="s">
        <v>162</v>
      </c>
      <c r="E2197" s="149" t="s">
        <v>1</v>
      </c>
      <c r="F2197" s="150" t="s">
        <v>2290</v>
      </c>
      <c r="H2197" s="149" t="s">
        <v>1</v>
      </c>
      <c r="I2197" s="151"/>
      <c r="L2197" s="147"/>
      <c r="M2197" s="152"/>
      <c r="T2197" s="153"/>
      <c r="AT2197" s="149" t="s">
        <v>162</v>
      </c>
      <c r="AU2197" s="149" t="s">
        <v>82</v>
      </c>
      <c r="AV2197" s="12" t="s">
        <v>80</v>
      </c>
      <c r="AW2197" s="12" t="s">
        <v>30</v>
      </c>
      <c r="AX2197" s="12" t="s">
        <v>73</v>
      </c>
      <c r="AY2197" s="149" t="s">
        <v>155</v>
      </c>
    </row>
    <row r="2198" spans="2:65" s="12" customFormat="1" ht="20.399999999999999">
      <c r="B2198" s="147"/>
      <c r="D2198" s="148" t="s">
        <v>162</v>
      </c>
      <c r="E2198" s="149" t="s">
        <v>1</v>
      </c>
      <c r="F2198" s="150" t="s">
        <v>2291</v>
      </c>
      <c r="H2198" s="149" t="s">
        <v>1</v>
      </c>
      <c r="I2198" s="151"/>
      <c r="L2198" s="147"/>
      <c r="M2198" s="152"/>
      <c r="T2198" s="153"/>
      <c r="AT2198" s="149" t="s">
        <v>162</v>
      </c>
      <c r="AU2198" s="149" t="s">
        <v>82</v>
      </c>
      <c r="AV2198" s="12" t="s">
        <v>80</v>
      </c>
      <c r="AW2198" s="12" t="s">
        <v>30</v>
      </c>
      <c r="AX2198" s="12" t="s">
        <v>73</v>
      </c>
      <c r="AY2198" s="149" t="s">
        <v>155</v>
      </c>
    </row>
    <row r="2199" spans="2:65" s="12" customFormat="1" ht="20.399999999999999">
      <c r="B2199" s="147"/>
      <c r="D2199" s="148" t="s">
        <v>162</v>
      </c>
      <c r="E2199" s="149" t="s">
        <v>1</v>
      </c>
      <c r="F2199" s="150" t="s">
        <v>2292</v>
      </c>
      <c r="H2199" s="149" t="s">
        <v>1</v>
      </c>
      <c r="I2199" s="151"/>
      <c r="L2199" s="147"/>
      <c r="M2199" s="152"/>
      <c r="T2199" s="153"/>
      <c r="AT2199" s="149" t="s">
        <v>162</v>
      </c>
      <c r="AU2199" s="149" t="s">
        <v>82</v>
      </c>
      <c r="AV2199" s="12" t="s">
        <v>80</v>
      </c>
      <c r="AW2199" s="12" t="s">
        <v>30</v>
      </c>
      <c r="AX2199" s="12" t="s">
        <v>73</v>
      </c>
      <c r="AY2199" s="149" t="s">
        <v>155</v>
      </c>
    </row>
    <row r="2200" spans="2:65" s="12" customFormat="1" ht="10.199999999999999">
      <c r="B2200" s="147"/>
      <c r="D2200" s="148" t="s">
        <v>162</v>
      </c>
      <c r="E2200" s="149" t="s">
        <v>1</v>
      </c>
      <c r="F2200" s="150" t="s">
        <v>2293</v>
      </c>
      <c r="H2200" s="149" t="s">
        <v>1</v>
      </c>
      <c r="I2200" s="151"/>
      <c r="L2200" s="147"/>
      <c r="M2200" s="152"/>
      <c r="T2200" s="153"/>
      <c r="AT2200" s="149" t="s">
        <v>162</v>
      </c>
      <c r="AU2200" s="149" t="s">
        <v>82</v>
      </c>
      <c r="AV2200" s="12" t="s">
        <v>80</v>
      </c>
      <c r="AW2200" s="12" t="s">
        <v>30</v>
      </c>
      <c r="AX2200" s="12" t="s">
        <v>73</v>
      </c>
      <c r="AY2200" s="149" t="s">
        <v>155</v>
      </c>
    </row>
    <row r="2201" spans="2:65" s="12" customFormat="1" ht="10.199999999999999">
      <c r="B2201" s="147"/>
      <c r="D2201" s="148" t="s">
        <v>162</v>
      </c>
      <c r="E2201" s="149" t="s">
        <v>1</v>
      </c>
      <c r="F2201" s="150" t="s">
        <v>2294</v>
      </c>
      <c r="H2201" s="149" t="s">
        <v>1</v>
      </c>
      <c r="I2201" s="151"/>
      <c r="L2201" s="147"/>
      <c r="M2201" s="152"/>
      <c r="T2201" s="153"/>
      <c r="AT2201" s="149" t="s">
        <v>162</v>
      </c>
      <c r="AU2201" s="149" t="s">
        <v>82</v>
      </c>
      <c r="AV2201" s="12" t="s">
        <v>80</v>
      </c>
      <c r="AW2201" s="12" t="s">
        <v>30</v>
      </c>
      <c r="AX2201" s="12" t="s">
        <v>73</v>
      </c>
      <c r="AY2201" s="149" t="s">
        <v>155</v>
      </c>
    </row>
    <row r="2202" spans="2:65" s="12" customFormat="1" ht="10.199999999999999">
      <c r="B2202" s="147"/>
      <c r="D2202" s="148" t="s">
        <v>162</v>
      </c>
      <c r="E2202" s="149" t="s">
        <v>1</v>
      </c>
      <c r="F2202" s="150" t="s">
        <v>2295</v>
      </c>
      <c r="H2202" s="149" t="s">
        <v>1</v>
      </c>
      <c r="I2202" s="151"/>
      <c r="L2202" s="147"/>
      <c r="M2202" s="152"/>
      <c r="T2202" s="153"/>
      <c r="AT2202" s="149" t="s">
        <v>162</v>
      </c>
      <c r="AU2202" s="149" t="s">
        <v>82</v>
      </c>
      <c r="AV2202" s="12" t="s">
        <v>80</v>
      </c>
      <c r="AW2202" s="12" t="s">
        <v>30</v>
      </c>
      <c r="AX2202" s="12" t="s">
        <v>73</v>
      </c>
      <c r="AY2202" s="149" t="s">
        <v>155</v>
      </c>
    </row>
    <row r="2203" spans="2:65" s="12" customFormat="1" ht="20.399999999999999">
      <c r="B2203" s="147"/>
      <c r="D2203" s="148" t="s">
        <v>162</v>
      </c>
      <c r="E2203" s="149" t="s">
        <v>1</v>
      </c>
      <c r="F2203" s="150" t="s">
        <v>2296</v>
      </c>
      <c r="H2203" s="149" t="s">
        <v>1</v>
      </c>
      <c r="I2203" s="151"/>
      <c r="L2203" s="147"/>
      <c r="M2203" s="152"/>
      <c r="T2203" s="153"/>
      <c r="AT2203" s="149" t="s">
        <v>162</v>
      </c>
      <c r="AU2203" s="149" t="s">
        <v>82</v>
      </c>
      <c r="AV2203" s="12" t="s">
        <v>80</v>
      </c>
      <c r="AW2203" s="12" t="s">
        <v>30</v>
      </c>
      <c r="AX2203" s="12" t="s">
        <v>73</v>
      </c>
      <c r="AY2203" s="149" t="s">
        <v>155</v>
      </c>
    </row>
    <row r="2204" spans="2:65" s="12" customFormat="1" ht="20.399999999999999">
      <c r="B2204" s="147"/>
      <c r="D2204" s="148" t="s">
        <v>162</v>
      </c>
      <c r="E2204" s="149" t="s">
        <v>1</v>
      </c>
      <c r="F2204" s="150" t="s">
        <v>2297</v>
      </c>
      <c r="H2204" s="149" t="s">
        <v>1</v>
      </c>
      <c r="I2204" s="151"/>
      <c r="L2204" s="147"/>
      <c r="M2204" s="152"/>
      <c r="T2204" s="153"/>
      <c r="AT2204" s="149" t="s">
        <v>162</v>
      </c>
      <c r="AU2204" s="149" t="s">
        <v>82</v>
      </c>
      <c r="AV2204" s="12" t="s">
        <v>80</v>
      </c>
      <c r="AW2204" s="12" t="s">
        <v>30</v>
      </c>
      <c r="AX2204" s="12" t="s">
        <v>73</v>
      </c>
      <c r="AY2204" s="149" t="s">
        <v>155</v>
      </c>
    </row>
    <row r="2205" spans="2:65" s="12" customFormat="1" ht="20.399999999999999">
      <c r="B2205" s="147"/>
      <c r="D2205" s="148" t="s">
        <v>162</v>
      </c>
      <c r="E2205" s="149" t="s">
        <v>1</v>
      </c>
      <c r="F2205" s="150" t="s">
        <v>2298</v>
      </c>
      <c r="H2205" s="149" t="s">
        <v>1</v>
      </c>
      <c r="I2205" s="151"/>
      <c r="L2205" s="147"/>
      <c r="M2205" s="152"/>
      <c r="T2205" s="153"/>
      <c r="AT2205" s="149" t="s">
        <v>162</v>
      </c>
      <c r="AU2205" s="149" t="s">
        <v>82</v>
      </c>
      <c r="AV2205" s="12" t="s">
        <v>80</v>
      </c>
      <c r="AW2205" s="12" t="s">
        <v>30</v>
      </c>
      <c r="AX2205" s="12" t="s">
        <v>73</v>
      </c>
      <c r="AY2205" s="149" t="s">
        <v>155</v>
      </c>
    </row>
    <row r="2206" spans="2:65" s="12" customFormat="1" ht="10.199999999999999">
      <c r="B2206" s="147"/>
      <c r="D2206" s="148" t="s">
        <v>162</v>
      </c>
      <c r="E2206" s="149" t="s">
        <v>1</v>
      </c>
      <c r="F2206" s="150" t="s">
        <v>2299</v>
      </c>
      <c r="H2206" s="149" t="s">
        <v>1</v>
      </c>
      <c r="I2206" s="151"/>
      <c r="L2206" s="147"/>
      <c r="M2206" s="152"/>
      <c r="T2206" s="153"/>
      <c r="AT2206" s="149" t="s">
        <v>162</v>
      </c>
      <c r="AU2206" s="149" t="s">
        <v>82</v>
      </c>
      <c r="AV2206" s="12" t="s">
        <v>80</v>
      </c>
      <c r="AW2206" s="12" t="s">
        <v>30</v>
      </c>
      <c r="AX2206" s="12" t="s">
        <v>73</v>
      </c>
      <c r="AY2206" s="149" t="s">
        <v>155</v>
      </c>
    </row>
    <row r="2207" spans="2:65" s="12" customFormat="1" ht="10.199999999999999">
      <c r="B2207" s="147"/>
      <c r="D2207" s="148" t="s">
        <v>162</v>
      </c>
      <c r="E2207" s="149" t="s">
        <v>1</v>
      </c>
      <c r="F2207" s="150" t="s">
        <v>2300</v>
      </c>
      <c r="H2207" s="149" t="s">
        <v>1</v>
      </c>
      <c r="I2207" s="151"/>
      <c r="L2207" s="147"/>
      <c r="M2207" s="152"/>
      <c r="T2207" s="153"/>
      <c r="AT2207" s="149" t="s">
        <v>162</v>
      </c>
      <c r="AU2207" s="149" t="s">
        <v>82</v>
      </c>
      <c r="AV2207" s="12" t="s">
        <v>80</v>
      </c>
      <c r="AW2207" s="12" t="s">
        <v>30</v>
      </c>
      <c r="AX2207" s="12" t="s">
        <v>73</v>
      </c>
      <c r="AY2207" s="149" t="s">
        <v>155</v>
      </c>
    </row>
    <row r="2208" spans="2:65" s="13" customFormat="1" ht="10.199999999999999">
      <c r="B2208" s="154"/>
      <c r="D2208" s="148" t="s">
        <v>162</v>
      </c>
      <c r="E2208" s="155" t="s">
        <v>1</v>
      </c>
      <c r="F2208" s="156" t="s">
        <v>80</v>
      </c>
      <c r="H2208" s="157">
        <v>1</v>
      </c>
      <c r="I2208" s="158"/>
      <c r="L2208" s="154"/>
      <c r="M2208" s="159"/>
      <c r="T2208" s="160"/>
      <c r="AT2208" s="155" t="s">
        <v>162</v>
      </c>
      <c r="AU2208" s="155" t="s">
        <v>82</v>
      </c>
      <c r="AV2208" s="13" t="s">
        <v>82</v>
      </c>
      <c r="AW2208" s="13" t="s">
        <v>30</v>
      </c>
      <c r="AX2208" s="13" t="s">
        <v>73</v>
      </c>
      <c r="AY2208" s="155" t="s">
        <v>155</v>
      </c>
    </row>
    <row r="2209" spans="2:65" s="14" customFormat="1" ht="10.199999999999999">
      <c r="B2209" s="161"/>
      <c r="D2209" s="148" t="s">
        <v>162</v>
      </c>
      <c r="E2209" s="162" t="s">
        <v>1</v>
      </c>
      <c r="F2209" s="163" t="s">
        <v>165</v>
      </c>
      <c r="H2209" s="164">
        <v>1</v>
      </c>
      <c r="I2209" s="165"/>
      <c r="L2209" s="161"/>
      <c r="M2209" s="166"/>
      <c r="T2209" s="167"/>
      <c r="AT2209" s="162" t="s">
        <v>162</v>
      </c>
      <c r="AU2209" s="162" t="s">
        <v>82</v>
      </c>
      <c r="AV2209" s="14" t="s">
        <v>90</v>
      </c>
      <c r="AW2209" s="14" t="s">
        <v>30</v>
      </c>
      <c r="AX2209" s="14" t="s">
        <v>80</v>
      </c>
      <c r="AY2209" s="162" t="s">
        <v>155</v>
      </c>
    </row>
    <row r="2210" spans="2:65" s="1" customFormat="1" ht="16.5" customHeight="1">
      <c r="B2210" s="32"/>
      <c r="C2210" s="133" t="s">
        <v>2301</v>
      </c>
      <c r="D2210" s="133" t="s">
        <v>158</v>
      </c>
      <c r="E2210" s="134" t="s">
        <v>2302</v>
      </c>
      <c r="F2210" s="135" t="s">
        <v>2303</v>
      </c>
      <c r="G2210" s="136" t="s">
        <v>1</v>
      </c>
      <c r="H2210" s="137">
        <v>1</v>
      </c>
      <c r="I2210" s="138"/>
      <c r="J2210" s="139">
        <f>ROUND(I2210*H2210,2)</f>
        <v>0</v>
      </c>
      <c r="K2210" s="140"/>
      <c r="L2210" s="32"/>
      <c r="M2210" s="141" t="s">
        <v>1</v>
      </c>
      <c r="N2210" s="142" t="s">
        <v>38</v>
      </c>
      <c r="P2210" s="143">
        <f>O2210*H2210</f>
        <v>0</v>
      </c>
      <c r="Q2210" s="143">
        <v>0</v>
      </c>
      <c r="R2210" s="143">
        <f>Q2210*H2210</f>
        <v>0</v>
      </c>
      <c r="S2210" s="143">
        <v>0</v>
      </c>
      <c r="T2210" s="144">
        <f>S2210*H2210</f>
        <v>0</v>
      </c>
      <c r="AR2210" s="145" t="s">
        <v>242</v>
      </c>
      <c r="AT2210" s="145" t="s">
        <v>158</v>
      </c>
      <c r="AU2210" s="145" t="s">
        <v>82</v>
      </c>
      <c r="AY2210" s="17" t="s">
        <v>155</v>
      </c>
      <c r="BE2210" s="146">
        <f>IF(N2210="základní",J2210,0)</f>
        <v>0</v>
      </c>
      <c r="BF2210" s="146">
        <f>IF(N2210="snížená",J2210,0)</f>
        <v>0</v>
      </c>
      <c r="BG2210" s="146">
        <f>IF(N2210="zákl. přenesená",J2210,0)</f>
        <v>0</v>
      </c>
      <c r="BH2210" s="146">
        <f>IF(N2210="sníž. přenesená",J2210,0)</f>
        <v>0</v>
      </c>
      <c r="BI2210" s="146">
        <f>IF(N2210="nulová",J2210,0)</f>
        <v>0</v>
      </c>
      <c r="BJ2210" s="17" t="s">
        <v>80</v>
      </c>
      <c r="BK2210" s="146">
        <f>ROUND(I2210*H2210,2)</f>
        <v>0</v>
      </c>
      <c r="BL2210" s="17" t="s">
        <v>242</v>
      </c>
      <c r="BM2210" s="145" t="s">
        <v>2304</v>
      </c>
    </row>
    <row r="2211" spans="2:65" s="13" customFormat="1" ht="10.199999999999999">
      <c r="B2211" s="154"/>
      <c r="D2211" s="148" t="s">
        <v>162</v>
      </c>
      <c r="E2211" s="155" t="s">
        <v>1</v>
      </c>
      <c r="F2211" s="156" t="s">
        <v>80</v>
      </c>
      <c r="H2211" s="157">
        <v>1</v>
      </c>
      <c r="I2211" s="158"/>
      <c r="L2211" s="154"/>
      <c r="M2211" s="159"/>
      <c r="T2211" s="160"/>
      <c r="AT2211" s="155" t="s">
        <v>162</v>
      </c>
      <c r="AU2211" s="155" t="s">
        <v>82</v>
      </c>
      <c r="AV2211" s="13" t="s">
        <v>82</v>
      </c>
      <c r="AW2211" s="13" t="s">
        <v>30</v>
      </c>
      <c r="AX2211" s="13" t="s">
        <v>73</v>
      </c>
      <c r="AY2211" s="155" t="s">
        <v>155</v>
      </c>
    </row>
    <row r="2212" spans="2:65" s="12" customFormat="1" ht="10.199999999999999">
      <c r="B2212" s="147"/>
      <c r="D2212" s="148" t="s">
        <v>162</v>
      </c>
      <c r="E2212" s="149" t="s">
        <v>1</v>
      </c>
      <c r="F2212" s="150" t="s">
        <v>2305</v>
      </c>
      <c r="H2212" s="149" t="s">
        <v>1</v>
      </c>
      <c r="I2212" s="151"/>
      <c r="L2212" s="147"/>
      <c r="M2212" s="152"/>
      <c r="T2212" s="153"/>
      <c r="AT2212" s="149" t="s">
        <v>162</v>
      </c>
      <c r="AU2212" s="149" t="s">
        <v>82</v>
      </c>
      <c r="AV2212" s="12" t="s">
        <v>80</v>
      </c>
      <c r="AW2212" s="12" t="s">
        <v>30</v>
      </c>
      <c r="AX2212" s="12" t="s">
        <v>73</v>
      </c>
      <c r="AY2212" s="149" t="s">
        <v>155</v>
      </c>
    </row>
    <row r="2213" spans="2:65" s="12" customFormat="1" ht="10.199999999999999">
      <c r="B2213" s="147"/>
      <c r="D2213" s="148" t="s">
        <v>162</v>
      </c>
      <c r="E2213" s="149" t="s">
        <v>1</v>
      </c>
      <c r="F2213" s="150" t="s">
        <v>2306</v>
      </c>
      <c r="H2213" s="149" t="s">
        <v>1</v>
      </c>
      <c r="I2213" s="151"/>
      <c r="L2213" s="147"/>
      <c r="M2213" s="152"/>
      <c r="T2213" s="153"/>
      <c r="AT2213" s="149" t="s">
        <v>162</v>
      </c>
      <c r="AU2213" s="149" t="s">
        <v>82</v>
      </c>
      <c r="AV2213" s="12" t="s">
        <v>80</v>
      </c>
      <c r="AW2213" s="12" t="s">
        <v>30</v>
      </c>
      <c r="AX2213" s="12" t="s">
        <v>73</v>
      </c>
      <c r="AY2213" s="149" t="s">
        <v>155</v>
      </c>
    </row>
    <row r="2214" spans="2:65" s="12" customFormat="1" ht="10.199999999999999">
      <c r="B2214" s="147"/>
      <c r="D2214" s="148" t="s">
        <v>162</v>
      </c>
      <c r="E2214" s="149" t="s">
        <v>1</v>
      </c>
      <c r="F2214" s="150" t="s">
        <v>2290</v>
      </c>
      <c r="H2214" s="149" t="s">
        <v>1</v>
      </c>
      <c r="I2214" s="151"/>
      <c r="L2214" s="147"/>
      <c r="M2214" s="152"/>
      <c r="T2214" s="153"/>
      <c r="AT2214" s="149" t="s">
        <v>162</v>
      </c>
      <c r="AU2214" s="149" t="s">
        <v>82</v>
      </c>
      <c r="AV2214" s="12" t="s">
        <v>80</v>
      </c>
      <c r="AW2214" s="12" t="s">
        <v>30</v>
      </c>
      <c r="AX2214" s="12" t="s">
        <v>73</v>
      </c>
      <c r="AY2214" s="149" t="s">
        <v>155</v>
      </c>
    </row>
    <row r="2215" spans="2:65" s="12" customFormat="1" ht="10.199999999999999">
      <c r="B2215" s="147"/>
      <c r="D2215" s="148" t="s">
        <v>162</v>
      </c>
      <c r="E2215" s="149" t="s">
        <v>1</v>
      </c>
      <c r="F2215" s="150" t="s">
        <v>2293</v>
      </c>
      <c r="H2215" s="149" t="s">
        <v>1</v>
      </c>
      <c r="I2215" s="151"/>
      <c r="L2215" s="147"/>
      <c r="M2215" s="152"/>
      <c r="T2215" s="153"/>
      <c r="AT2215" s="149" t="s">
        <v>162</v>
      </c>
      <c r="AU2215" s="149" t="s">
        <v>82</v>
      </c>
      <c r="AV2215" s="12" t="s">
        <v>80</v>
      </c>
      <c r="AW2215" s="12" t="s">
        <v>30</v>
      </c>
      <c r="AX2215" s="12" t="s">
        <v>73</v>
      </c>
      <c r="AY2215" s="149" t="s">
        <v>155</v>
      </c>
    </row>
    <row r="2216" spans="2:65" s="12" customFormat="1" ht="10.199999999999999">
      <c r="B2216" s="147"/>
      <c r="D2216" s="148" t="s">
        <v>162</v>
      </c>
      <c r="E2216" s="149" t="s">
        <v>1</v>
      </c>
      <c r="F2216" s="150" t="s">
        <v>2307</v>
      </c>
      <c r="H2216" s="149" t="s">
        <v>1</v>
      </c>
      <c r="I2216" s="151"/>
      <c r="L2216" s="147"/>
      <c r="M2216" s="152"/>
      <c r="T2216" s="153"/>
      <c r="AT2216" s="149" t="s">
        <v>162</v>
      </c>
      <c r="AU2216" s="149" t="s">
        <v>82</v>
      </c>
      <c r="AV2216" s="12" t="s">
        <v>80</v>
      </c>
      <c r="AW2216" s="12" t="s">
        <v>30</v>
      </c>
      <c r="AX2216" s="12" t="s">
        <v>73</v>
      </c>
      <c r="AY2216" s="149" t="s">
        <v>155</v>
      </c>
    </row>
    <row r="2217" spans="2:65" s="12" customFormat="1" ht="10.199999999999999">
      <c r="B2217" s="147"/>
      <c r="D2217" s="148" t="s">
        <v>162</v>
      </c>
      <c r="E2217" s="149" t="s">
        <v>1</v>
      </c>
      <c r="F2217" s="150" t="s">
        <v>2308</v>
      </c>
      <c r="H2217" s="149" t="s">
        <v>1</v>
      </c>
      <c r="I2217" s="151"/>
      <c r="L2217" s="147"/>
      <c r="M2217" s="152"/>
      <c r="T2217" s="153"/>
      <c r="AT2217" s="149" t="s">
        <v>162</v>
      </c>
      <c r="AU2217" s="149" t="s">
        <v>82</v>
      </c>
      <c r="AV2217" s="12" t="s">
        <v>80</v>
      </c>
      <c r="AW2217" s="12" t="s">
        <v>30</v>
      </c>
      <c r="AX2217" s="12" t="s">
        <v>73</v>
      </c>
      <c r="AY2217" s="149" t="s">
        <v>155</v>
      </c>
    </row>
    <row r="2218" spans="2:65" s="12" customFormat="1" ht="10.199999999999999">
      <c r="B2218" s="147"/>
      <c r="D2218" s="148" t="s">
        <v>162</v>
      </c>
      <c r="E2218" s="149" t="s">
        <v>1</v>
      </c>
      <c r="F2218" s="150" t="s">
        <v>2309</v>
      </c>
      <c r="H2218" s="149" t="s">
        <v>1</v>
      </c>
      <c r="I2218" s="151"/>
      <c r="L2218" s="147"/>
      <c r="M2218" s="152"/>
      <c r="T2218" s="153"/>
      <c r="AT2218" s="149" t="s">
        <v>162</v>
      </c>
      <c r="AU2218" s="149" t="s">
        <v>82</v>
      </c>
      <c r="AV2218" s="12" t="s">
        <v>80</v>
      </c>
      <c r="AW2218" s="12" t="s">
        <v>30</v>
      </c>
      <c r="AX2218" s="12" t="s">
        <v>73</v>
      </c>
      <c r="AY2218" s="149" t="s">
        <v>155</v>
      </c>
    </row>
    <row r="2219" spans="2:65" s="12" customFormat="1" ht="10.199999999999999">
      <c r="B2219" s="147"/>
      <c r="D2219" s="148" t="s">
        <v>162</v>
      </c>
      <c r="E2219" s="149" t="s">
        <v>1</v>
      </c>
      <c r="F2219" s="150" t="s">
        <v>2310</v>
      </c>
      <c r="H2219" s="149" t="s">
        <v>1</v>
      </c>
      <c r="I2219" s="151"/>
      <c r="L2219" s="147"/>
      <c r="M2219" s="152"/>
      <c r="T2219" s="153"/>
      <c r="AT2219" s="149" t="s">
        <v>162</v>
      </c>
      <c r="AU2219" s="149" t="s">
        <v>82</v>
      </c>
      <c r="AV2219" s="12" t="s">
        <v>80</v>
      </c>
      <c r="AW2219" s="12" t="s">
        <v>30</v>
      </c>
      <c r="AX2219" s="12" t="s">
        <v>73</v>
      </c>
      <c r="AY2219" s="149" t="s">
        <v>155</v>
      </c>
    </row>
    <row r="2220" spans="2:65" s="12" customFormat="1" ht="10.199999999999999">
      <c r="B2220" s="147"/>
      <c r="D2220" s="148" t="s">
        <v>162</v>
      </c>
      <c r="E2220" s="149" t="s">
        <v>1</v>
      </c>
      <c r="F2220" s="150" t="s">
        <v>2311</v>
      </c>
      <c r="H2220" s="149" t="s">
        <v>1</v>
      </c>
      <c r="I2220" s="151"/>
      <c r="L2220" s="147"/>
      <c r="M2220" s="152"/>
      <c r="T2220" s="153"/>
      <c r="AT2220" s="149" t="s">
        <v>162</v>
      </c>
      <c r="AU2220" s="149" t="s">
        <v>82</v>
      </c>
      <c r="AV2220" s="12" t="s">
        <v>80</v>
      </c>
      <c r="AW2220" s="12" t="s">
        <v>30</v>
      </c>
      <c r="AX2220" s="12" t="s">
        <v>73</v>
      </c>
      <c r="AY2220" s="149" t="s">
        <v>155</v>
      </c>
    </row>
    <row r="2221" spans="2:65" s="12" customFormat="1" ht="10.199999999999999">
      <c r="B2221" s="147"/>
      <c r="D2221" s="148" t="s">
        <v>162</v>
      </c>
      <c r="E2221" s="149" t="s">
        <v>1</v>
      </c>
      <c r="F2221" s="150" t="s">
        <v>2312</v>
      </c>
      <c r="H2221" s="149" t="s">
        <v>1</v>
      </c>
      <c r="I2221" s="151"/>
      <c r="L2221" s="147"/>
      <c r="M2221" s="152"/>
      <c r="T2221" s="153"/>
      <c r="AT2221" s="149" t="s">
        <v>162</v>
      </c>
      <c r="AU2221" s="149" t="s">
        <v>82</v>
      </c>
      <c r="AV2221" s="12" t="s">
        <v>80</v>
      </c>
      <c r="AW2221" s="12" t="s">
        <v>30</v>
      </c>
      <c r="AX2221" s="12" t="s">
        <v>73</v>
      </c>
      <c r="AY2221" s="149" t="s">
        <v>155</v>
      </c>
    </row>
    <row r="2222" spans="2:65" s="12" customFormat="1" ht="10.199999999999999">
      <c r="B2222" s="147"/>
      <c r="D2222" s="148" t="s">
        <v>162</v>
      </c>
      <c r="E2222" s="149" t="s">
        <v>1</v>
      </c>
      <c r="F2222" s="150" t="s">
        <v>2313</v>
      </c>
      <c r="H2222" s="149" t="s">
        <v>1</v>
      </c>
      <c r="I2222" s="151"/>
      <c r="L2222" s="147"/>
      <c r="M2222" s="152"/>
      <c r="T2222" s="153"/>
      <c r="AT2222" s="149" t="s">
        <v>162</v>
      </c>
      <c r="AU2222" s="149" t="s">
        <v>82</v>
      </c>
      <c r="AV2222" s="12" t="s">
        <v>80</v>
      </c>
      <c r="AW2222" s="12" t="s">
        <v>30</v>
      </c>
      <c r="AX2222" s="12" t="s">
        <v>73</v>
      </c>
      <c r="AY2222" s="149" t="s">
        <v>155</v>
      </c>
    </row>
    <row r="2223" spans="2:65" s="14" customFormat="1" ht="10.199999999999999">
      <c r="B2223" s="161"/>
      <c r="D2223" s="148" t="s">
        <v>162</v>
      </c>
      <c r="E2223" s="162" t="s">
        <v>1</v>
      </c>
      <c r="F2223" s="163" t="s">
        <v>165</v>
      </c>
      <c r="H2223" s="164">
        <v>1</v>
      </c>
      <c r="I2223" s="165"/>
      <c r="L2223" s="161"/>
      <c r="M2223" s="166"/>
      <c r="T2223" s="167"/>
      <c r="AT2223" s="162" t="s">
        <v>162</v>
      </c>
      <c r="AU2223" s="162" t="s">
        <v>82</v>
      </c>
      <c r="AV2223" s="14" t="s">
        <v>90</v>
      </c>
      <c r="AW2223" s="14" t="s">
        <v>30</v>
      </c>
      <c r="AX2223" s="14" t="s">
        <v>80</v>
      </c>
      <c r="AY2223" s="162" t="s">
        <v>155</v>
      </c>
    </row>
    <row r="2224" spans="2:65" s="1" customFormat="1" ht="16.5" customHeight="1">
      <c r="B2224" s="32"/>
      <c r="C2224" s="133" t="s">
        <v>1522</v>
      </c>
      <c r="D2224" s="133" t="s">
        <v>158</v>
      </c>
      <c r="E2224" s="134" t="s">
        <v>2314</v>
      </c>
      <c r="F2224" s="135" t="s">
        <v>2315</v>
      </c>
      <c r="G2224" s="136" t="s">
        <v>1702</v>
      </c>
      <c r="H2224" s="137">
        <v>1</v>
      </c>
      <c r="I2224" s="138"/>
      <c r="J2224" s="139">
        <f>ROUND(I2224*H2224,2)</f>
        <v>0</v>
      </c>
      <c r="K2224" s="140"/>
      <c r="L2224" s="32"/>
      <c r="M2224" s="141" t="s">
        <v>1</v>
      </c>
      <c r="N2224" s="142" t="s">
        <v>38</v>
      </c>
      <c r="P2224" s="143">
        <f>O2224*H2224</f>
        <v>0</v>
      </c>
      <c r="Q2224" s="143">
        <v>0</v>
      </c>
      <c r="R2224" s="143">
        <f>Q2224*H2224</f>
        <v>0</v>
      </c>
      <c r="S2224" s="143">
        <v>0</v>
      </c>
      <c r="T2224" s="144">
        <f>S2224*H2224</f>
        <v>0</v>
      </c>
      <c r="AR2224" s="145" t="s">
        <v>242</v>
      </c>
      <c r="AT2224" s="145" t="s">
        <v>158</v>
      </c>
      <c r="AU2224" s="145" t="s">
        <v>82</v>
      </c>
      <c r="AY2224" s="17" t="s">
        <v>155</v>
      </c>
      <c r="BE2224" s="146">
        <f>IF(N2224="základní",J2224,0)</f>
        <v>0</v>
      </c>
      <c r="BF2224" s="146">
        <f>IF(N2224="snížená",J2224,0)</f>
        <v>0</v>
      </c>
      <c r="BG2224" s="146">
        <f>IF(N2224="zákl. přenesená",J2224,0)</f>
        <v>0</v>
      </c>
      <c r="BH2224" s="146">
        <f>IF(N2224="sníž. přenesená",J2224,0)</f>
        <v>0</v>
      </c>
      <c r="BI2224" s="146">
        <f>IF(N2224="nulová",J2224,0)</f>
        <v>0</v>
      </c>
      <c r="BJ2224" s="17" t="s">
        <v>80</v>
      </c>
      <c r="BK2224" s="146">
        <f>ROUND(I2224*H2224,2)</f>
        <v>0</v>
      </c>
      <c r="BL2224" s="17" t="s">
        <v>242</v>
      </c>
      <c r="BM2224" s="145" t="s">
        <v>2316</v>
      </c>
    </row>
    <row r="2225" spans="2:65" s="13" customFormat="1" ht="10.199999999999999">
      <c r="B2225" s="154"/>
      <c r="D2225" s="148" t="s">
        <v>162</v>
      </c>
      <c r="E2225" s="155" t="s">
        <v>1</v>
      </c>
      <c r="F2225" s="156" t="s">
        <v>80</v>
      </c>
      <c r="H2225" s="157">
        <v>1</v>
      </c>
      <c r="I2225" s="158"/>
      <c r="L2225" s="154"/>
      <c r="M2225" s="159"/>
      <c r="T2225" s="160"/>
      <c r="AT2225" s="155" t="s">
        <v>162</v>
      </c>
      <c r="AU2225" s="155" t="s">
        <v>82</v>
      </c>
      <c r="AV2225" s="13" t="s">
        <v>82</v>
      </c>
      <c r="AW2225" s="13" t="s">
        <v>30</v>
      </c>
      <c r="AX2225" s="13" t="s">
        <v>73</v>
      </c>
      <c r="AY2225" s="155" t="s">
        <v>155</v>
      </c>
    </row>
    <row r="2226" spans="2:65" s="12" customFormat="1" ht="10.199999999999999">
      <c r="B2226" s="147"/>
      <c r="D2226" s="148" t="s">
        <v>162</v>
      </c>
      <c r="E2226" s="149" t="s">
        <v>1</v>
      </c>
      <c r="F2226" s="150" t="s">
        <v>2305</v>
      </c>
      <c r="H2226" s="149" t="s">
        <v>1</v>
      </c>
      <c r="I2226" s="151"/>
      <c r="L2226" s="147"/>
      <c r="M2226" s="152"/>
      <c r="T2226" s="153"/>
      <c r="AT2226" s="149" t="s">
        <v>162</v>
      </c>
      <c r="AU2226" s="149" t="s">
        <v>82</v>
      </c>
      <c r="AV2226" s="12" t="s">
        <v>80</v>
      </c>
      <c r="AW2226" s="12" t="s">
        <v>30</v>
      </c>
      <c r="AX2226" s="12" t="s">
        <v>73</v>
      </c>
      <c r="AY2226" s="149" t="s">
        <v>155</v>
      </c>
    </row>
    <row r="2227" spans="2:65" s="12" customFormat="1" ht="10.199999999999999">
      <c r="B2227" s="147"/>
      <c r="D2227" s="148" t="s">
        <v>162</v>
      </c>
      <c r="E2227" s="149" t="s">
        <v>1</v>
      </c>
      <c r="F2227" s="150" t="s">
        <v>2306</v>
      </c>
      <c r="H2227" s="149" t="s">
        <v>1</v>
      </c>
      <c r="I2227" s="151"/>
      <c r="L2227" s="147"/>
      <c r="M2227" s="152"/>
      <c r="T2227" s="153"/>
      <c r="AT2227" s="149" t="s">
        <v>162</v>
      </c>
      <c r="AU2227" s="149" t="s">
        <v>82</v>
      </c>
      <c r="AV2227" s="12" t="s">
        <v>80</v>
      </c>
      <c r="AW2227" s="12" t="s">
        <v>30</v>
      </c>
      <c r="AX2227" s="12" t="s">
        <v>73</v>
      </c>
      <c r="AY2227" s="149" t="s">
        <v>155</v>
      </c>
    </row>
    <row r="2228" spans="2:65" s="12" customFormat="1" ht="10.199999999999999">
      <c r="B2228" s="147"/>
      <c r="D2228" s="148" t="s">
        <v>162</v>
      </c>
      <c r="E2228" s="149" t="s">
        <v>1</v>
      </c>
      <c r="F2228" s="150" t="s">
        <v>2290</v>
      </c>
      <c r="H2228" s="149" t="s">
        <v>1</v>
      </c>
      <c r="I2228" s="151"/>
      <c r="L2228" s="147"/>
      <c r="M2228" s="152"/>
      <c r="T2228" s="153"/>
      <c r="AT2228" s="149" t="s">
        <v>162</v>
      </c>
      <c r="AU2228" s="149" t="s">
        <v>82</v>
      </c>
      <c r="AV2228" s="12" t="s">
        <v>80</v>
      </c>
      <c r="AW2228" s="12" t="s">
        <v>30</v>
      </c>
      <c r="AX2228" s="12" t="s">
        <v>73</v>
      </c>
      <c r="AY2228" s="149" t="s">
        <v>155</v>
      </c>
    </row>
    <row r="2229" spans="2:65" s="12" customFormat="1" ht="10.199999999999999">
      <c r="B2229" s="147"/>
      <c r="D2229" s="148" t="s">
        <v>162</v>
      </c>
      <c r="E2229" s="149" t="s">
        <v>1</v>
      </c>
      <c r="F2229" s="150" t="s">
        <v>2293</v>
      </c>
      <c r="H2229" s="149" t="s">
        <v>1</v>
      </c>
      <c r="I2229" s="151"/>
      <c r="L2229" s="147"/>
      <c r="M2229" s="152"/>
      <c r="T2229" s="153"/>
      <c r="AT2229" s="149" t="s">
        <v>162</v>
      </c>
      <c r="AU2229" s="149" t="s">
        <v>82</v>
      </c>
      <c r="AV2229" s="12" t="s">
        <v>80</v>
      </c>
      <c r="AW2229" s="12" t="s">
        <v>30</v>
      </c>
      <c r="AX2229" s="12" t="s">
        <v>73</v>
      </c>
      <c r="AY2229" s="149" t="s">
        <v>155</v>
      </c>
    </row>
    <row r="2230" spans="2:65" s="12" customFormat="1" ht="10.199999999999999">
      <c r="B2230" s="147"/>
      <c r="D2230" s="148" t="s">
        <v>162</v>
      </c>
      <c r="E2230" s="149" t="s">
        <v>1</v>
      </c>
      <c r="F2230" s="150" t="s">
        <v>2307</v>
      </c>
      <c r="H2230" s="149" t="s">
        <v>1</v>
      </c>
      <c r="I2230" s="151"/>
      <c r="L2230" s="147"/>
      <c r="M2230" s="152"/>
      <c r="T2230" s="153"/>
      <c r="AT2230" s="149" t="s">
        <v>162</v>
      </c>
      <c r="AU2230" s="149" t="s">
        <v>82</v>
      </c>
      <c r="AV2230" s="12" t="s">
        <v>80</v>
      </c>
      <c r="AW2230" s="12" t="s">
        <v>30</v>
      </c>
      <c r="AX2230" s="12" t="s">
        <v>73</v>
      </c>
      <c r="AY2230" s="149" t="s">
        <v>155</v>
      </c>
    </row>
    <row r="2231" spans="2:65" s="12" customFormat="1" ht="10.199999999999999">
      <c r="B2231" s="147"/>
      <c r="D2231" s="148" t="s">
        <v>162</v>
      </c>
      <c r="E2231" s="149" t="s">
        <v>1</v>
      </c>
      <c r="F2231" s="150" t="s">
        <v>2308</v>
      </c>
      <c r="H2231" s="149" t="s">
        <v>1</v>
      </c>
      <c r="I2231" s="151"/>
      <c r="L2231" s="147"/>
      <c r="M2231" s="152"/>
      <c r="T2231" s="153"/>
      <c r="AT2231" s="149" t="s">
        <v>162</v>
      </c>
      <c r="AU2231" s="149" t="s">
        <v>82</v>
      </c>
      <c r="AV2231" s="12" t="s">
        <v>80</v>
      </c>
      <c r="AW2231" s="12" t="s">
        <v>30</v>
      </c>
      <c r="AX2231" s="12" t="s">
        <v>73</v>
      </c>
      <c r="AY2231" s="149" t="s">
        <v>155</v>
      </c>
    </row>
    <row r="2232" spans="2:65" s="12" customFormat="1" ht="10.199999999999999">
      <c r="B2232" s="147"/>
      <c r="D2232" s="148" t="s">
        <v>162</v>
      </c>
      <c r="E2232" s="149" t="s">
        <v>1</v>
      </c>
      <c r="F2232" s="150" t="s">
        <v>2309</v>
      </c>
      <c r="H2232" s="149" t="s">
        <v>1</v>
      </c>
      <c r="I2232" s="151"/>
      <c r="L2232" s="147"/>
      <c r="M2232" s="152"/>
      <c r="T2232" s="153"/>
      <c r="AT2232" s="149" t="s">
        <v>162</v>
      </c>
      <c r="AU2232" s="149" t="s">
        <v>82</v>
      </c>
      <c r="AV2232" s="12" t="s">
        <v>80</v>
      </c>
      <c r="AW2232" s="12" t="s">
        <v>30</v>
      </c>
      <c r="AX2232" s="12" t="s">
        <v>73</v>
      </c>
      <c r="AY2232" s="149" t="s">
        <v>155</v>
      </c>
    </row>
    <row r="2233" spans="2:65" s="12" customFormat="1" ht="10.199999999999999">
      <c r="B2233" s="147"/>
      <c r="D2233" s="148" t="s">
        <v>162</v>
      </c>
      <c r="E2233" s="149" t="s">
        <v>1</v>
      </c>
      <c r="F2233" s="150" t="s">
        <v>2310</v>
      </c>
      <c r="H2233" s="149" t="s">
        <v>1</v>
      </c>
      <c r="I2233" s="151"/>
      <c r="L2233" s="147"/>
      <c r="M2233" s="152"/>
      <c r="T2233" s="153"/>
      <c r="AT2233" s="149" t="s">
        <v>162</v>
      </c>
      <c r="AU2233" s="149" t="s">
        <v>82</v>
      </c>
      <c r="AV2233" s="12" t="s">
        <v>80</v>
      </c>
      <c r="AW2233" s="12" t="s">
        <v>30</v>
      </c>
      <c r="AX2233" s="12" t="s">
        <v>73</v>
      </c>
      <c r="AY2233" s="149" t="s">
        <v>155</v>
      </c>
    </row>
    <row r="2234" spans="2:65" s="12" customFormat="1" ht="10.199999999999999">
      <c r="B2234" s="147"/>
      <c r="D2234" s="148" t="s">
        <v>162</v>
      </c>
      <c r="E2234" s="149" t="s">
        <v>1</v>
      </c>
      <c r="F2234" s="150" t="s">
        <v>2311</v>
      </c>
      <c r="H2234" s="149" t="s">
        <v>1</v>
      </c>
      <c r="I2234" s="151"/>
      <c r="L2234" s="147"/>
      <c r="M2234" s="152"/>
      <c r="T2234" s="153"/>
      <c r="AT2234" s="149" t="s">
        <v>162</v>
      </c>
      <c r="AU2234" s="149" t="s">
        <v>82</v>
      </c>
      <c r="AV2234" s="12" t="s">
        <v>80</v>
      </c>
      <c r="AW2234" s="12" t="s">
        <v>30</v>
      </c>
      <c r="AX2234" s="12" t="s">
        <v>73</v>
      </c>
      <c r="AY2234" s="149" t="s">
        <v>155</v>
      </c>
    </row>
    <row r="2235" spans="2:65" s="12" customFormat="1" ht="10.199999999999999">
      <c r="B2235" s="147"/>
      <c r="D2235" s="148" t="s">
        <v>162</v>
      </c>
      <c r="E2235" s="149" t="s">
        <v>1</v>
      </c>
      <c r="F2235" s="150" t="s">
        <v>2312</v>
      </c>
      <c r="H2235" s="149" t="s">
        <v>1</v>
      </c>
      <c r="I2235" s="151"/>
      <c r="L2235" s="147"/>
      <c r="M2235" s="152"/>
      <c r="T2235" s="153"/>
      <c r="AT2235" s="149" t="s">
        <v>162</v>
      </c>
      <c r="AU2235" s="149" t="s">
        <v>82</v>
      </c>
      <c r="AV2235" s="12" t="s">
        <v>80</v>
      </c>
      <c r="AW2235" s="12" t="s">
        <v>30</v>
      </c>
      <c r="AX2235" s="12" t="s">
        <v>73</v>
      </c>
      <c r="AY2235" s="149" t="s">
        <v>155</v>
      </c>
    </row>
    <row r="2236" spans="2:65" s="14" customFormat="1" ht="10.199999999999999">
      <c r="B2236" s="161"/>
      <c r="D2236" s="148" t="s">
        <v>162</v>
      </c>
      <c r="E2236" s="162" t="s">
        <v>1</v>
      </c>
      <c r="F2236" s="163" t="s">
        <v>165</v>
      </c>
      <c r="H2236" s="164">
        <v>1</v>
      </c>
      <c r="I2236" s="165"/>
      <c r="L2236" s="161"/>
      <c r="M2236" s="166"/>
      <c r="T2236" s="167"/>
      <c r="AT2236" s="162" t="s">
        <v>162</v>
      </c>
      <c r="AU2236" s="162" t="s">
        <v>82</v>
      </c>
      <c r="AV2236" s="14" t="s">
        <v>90</v>
      </c>
      <c r="AW2236" s="14" t="s">
        <v>30</v>
      </c>
      <c r="AX2236" s="14" t="s">
        <v>80</v>
      </c>
      <c r="AY2236" s="162" t="s">
        <v>155</v>
      </c>
    </row>
    <row r="2237" spans="2:65" s="1" customFormat="1" ht="16.5" customHeight="1">
      <c r="B2237" s="32"/>
      <c r="C2237" s="133" t="s">
        <v>2317</v>
      </c>
      <c r="D2237" s="133" t="s">
        <v>158</v>
      </c>
      <c r="E2237" s="134" t="s">
        <v>2318</v>
      </c>
      <c r="F2237" s="135" t="s">
        <v>2319</v>
      </c>
      <c r="G2237" s="136" t="s">
        <v>1702</v>
      </c>
      <c r="H2237" s="137">
        <v>1</v>
      </c>
      <c r="I2237" s="138"/>
      <c r="J2237" s="139">
        <f>ROUND(I2237*H2237,2)</f>
        <v>0</v>
      </c>
      <c r="K2237" s="140"/>
      <c r="L2237" s="32"/>
      <c r="M2237" s="141" t="s">
        <v>1</v>
      </c>
      <c r="N2237" s="142" t="s">
        <v>38</v>
      </c>
      <c r="P2237" s="143">
        <f>O2237*H2237</f>
        <v>0</v>
      </c>
      <c r="Q2237" s="143">
        <v>0</v>
      </c>
      <c r="R2237" s="143">
        <f>Q2237*H2237</f>
        <v>0</v>
      </c>
      <c r="S2237" s="143">
        <v>0</v>
      </c>
      <c r="T2237" s="144">
        <f>S2237*H2237</f>
        <v>0</v>
      </c>
      <c r="AR2237" s="145" t="s">
        <v>242</v>
      </c>
      <c r="AT2237" s="145" t="s">
        <v>158</v>
      </c>
      <c r="AU2237" s="145" t="s">
        <v>82</v>
      </c>
      <c r="AY2237" s="17" t="s">
        <v>155</v>
      </c>
      <c r="BE2237" s="146">
        <f>IF(N2237="základní",J2237,0)</f>
        <v>0</v>
      </c>
      <c r="BF2237" s="146">
        <f>IF(N2237="snížená",J2237,0)</f>
        <v>0</v>
      </c>
      <c r="BG2237" s="146">
        <f>IF(N2237="zákl. přenesená",J2237,0)</f>
        <v>0</v>
      </c>
      <c r="BH2237" s="146">
        <f>IF(N2237="sníž. přenesená",J2237,0)</f>
        <v>0</v>
      </c>
      <c r="BI2237" s="146">
        <f>IF(N2237="nulová",J2237,0)</f>
        <v>0</v>
      </c>
      <c r="BJ2237" s="17" t="s">
        <v>80</v>
      </c>
      <c r="BK2237" s="146">
        <f>ROUND(I2237*H2237,2)</f>
        <v>0</v>
      </c>
      <c r="BL2237" s="17" t="s">
        <v>242</v>
      </c>
      <c r="BM2237" s="145" t="s">
        <v>2320</v>
      </c>
    </row>
    <row r="2238" spans="2:65" s="13" customFormat="1" ht="10.199999999999999">
      <c r="B2238" s="154"/>
      <c r="D2238" s="148" t="s">
        <v>162</v>
      </c>
      <c r="E2238" s="155" t="s">
        <v>1</v>
      </c>
      <c r="F2238" s="156" t="s">
        <v>80</v>
      </c>
      <c r="H2238" s="157">
        <v>1</v>
      </c>
      <c r="I2238" s="158"/>
      <c r="L2238" s="154"/>
      <c r="M2238" s="159"/>
      <c r="T2238" s="160"/>
      <c r="AT2238" s="155" t="s">
        <v>162</v>
      </c>
      <c r="AU2238" s="155" t="s">
        <v>82</v>
      </c>
      <c r="AV2238" s="13" t="s">
        <v>82</v>
      </c>
      <c r="AW2238" s="13" t="s">
        <v>30</v>
      </c>
      <c r="AX2238" s="13" t="s">
        <v>73</v>
      </c>
      <c r="AY2238" s="155" t="s">
        <v>155</v>
      </c>
    </row>
    <row r="2239" spans="2:65" s="12" customFormat="1" ht="10.199999999999999">
      <c r="B2239" s="147"/>
      <c r="D2239" s="148" t="s">
        <v>162</v>
      </c>
      <c r="E2239" s="149" t="s">
        <v>1</v>
      </c>
      <c r="F2239" s="150" t="s">
        <v>2321</v>
      </c>
      <c r="H2239" s="149" t="s">
        <v>1</v>
      </c>
      <c r="I2239" s="151"/>
      <c r="L2239" s="147"/>
      <c r="M2239" s="152"/>
      <c r="T2239" s="153"/>
      <c r="AT2239" s="149" t="s">
        <v>162</v>
      </c>
      <c r="AU2239" s="149" t="s">
        <v>82</v>
      </c>
      <c r="AV2239" s="12" t="s">
        <v>80</v>
      </c>
      <c r="AW2239" s="12" t="s">
        <v>30</v>
      </c>
      <c r="AX2239" s="12" t="s">
        <v>73</v>
      </c>
      <c r="AY2239" s="149" t="s">
        <v>155</v>
      </c>
    </row>
    <row r="2240" spans="2:65" s="12" customFormat="1" ht="10.199999999999999">
      <c r="B2240" s="147"/>
      <c r="D2240" s="148" t="s">
        <v>162</v>
      </c>
      <c r="E2240" s="149" t="s">
        <v>1</v>
      </c>
      <c r="F2240" s="150" t="s">
        <v>2322</v>
      </c>
      <c r="H2240" s="149" t="s">
        <v>1</v>
      </c>
      <c r="I2240" s="151"/>
      <c r="L2240" s="147"/>
      <c r="M2240" s="152"/>
      <c r="T2240" s="153"/>
      <c r="AT2240" s="149" t="s">
        <v>162</v>
      </c>
      <c r="AU2240" s="149" t="s">
        <v>82</v>
      </c>
      <c r="AV2240" s="12" t="s">
        <v>80</v>
      </c>
      <c r="AW2240" s="12" t="s">
        <v>30</v>
      </c>
      <c r="AX2240" s="12" t="s">
        <v>73</v>
      </c>
      <c r="AY2240" s="149" t="s">
        <v>155</v>
      </c>
    </row>
    <row r="2241" spans="2:65" s="12" customFormat="1" ht="10.199999999999999">
      <c r="B2241" s="147"/>
      <c r="D2241" s="148" t="s">
        <v>162</v>
      </c>
      <c r="E2241" s="149" t="s">
        <v>1</v>
      </c>
      <c r="F2241" s="150" t="s">
        <v>2293</v>
      </c>
      <c r="H2241" s="149" t="s">
        <v>1</v>
      </c>
      <c r="I2241" s="151"/>
      <c r="L2241" s="147"/>
      <c r="M2241" s="152"/>
      <c r="T2241" s="153"/>
      <c r="AT2241" s="149" t="s">
        <v>162</v>
      </c>
      <c r="AU2241" s="149" t="s">
        <v>82</v>
      </c>
      <c r="AV2241" s="12" t="s">
        <v>80</v>
      </c>
      <c r="AW2241" s="12" t="s">
        <v>30</v>
      </c>
      <c r="AX2241" s="12" t="s">
        <v>73</v>
      </c>
      <c r="AY2241" s="149" t="s">
        <v>155</v>
      </c>
    </row>
    <row r="2242" spans="2:65" s="12" customFormat="1" ht="10.199999999999999">
      <c r="B2242" s="147"/>
      <c r="D2242" s="148" t="s">
        <v>162</v>
      </c>
      <c r="E2242" s="149" t="s">
        <v>1</v>
      </c>
      <c r="F2242" s="150" t="s">
        <v>2323</v>
      </c>
      <c r="H2242" s="149" t="s">
        <v>1</v>
      </c>
      <c r="I2242" s="151"/>
      <c r="L2242" s="147"/>
      <c r="M2242" s="152"/>
      <c r="T2242" s="153"/>
      <c r="AT2242" s="149" t="s">
        <v>162</v>
      </c>
      <c r="AU2242" s="149" t="s">
        <v>82</v>
      </c>
      <c r="AV2242" s="12" t="s">
        <v>80</v>
      </c>
      <c r="AW2242" s="12" t="s">
        <v>30</v>
      </c>
      <c r="AX2242" s="12" t="s">
        <v>73</v>
      </c>
      <c r="AY2242" s="149" t="s">
        <v>155</v>
      </c>
    </row>
    <row r="2243" spans="2:65" s="12" customFormat="1" ht="10.199999999999999">
      <c r="B2243" s="147"/>
      <c r="D2243" s="148" t="s">
        <v>162</v>
      </c>
      <c r="E2243" s="149" t="s">
        <v>1</v>
      </c>
      <c r="F2243" s="150" t="s">
        <v>2324</v>
      </c>
      <c r="H2243" s="149" t="s">
        <v>1</v>
      </c>
      <c r="I2243" s="151"/>
      <c r="L2243" s="147"/>
      <c r="M2243" s="152"/>
      <c r="T2243" s="153"/>
      <c r="AT2243" s="149" t="s">
        <v>162</v>
      </c>
      <c r="AU2243" s="149" t="s">
        <v>82</v>
      </c>
      <c r="AV2243" s="12" t="s">
        <v>80</v>
      </c>
      <c r="AW2243" s="12" t="s">
        <v>30</v>
      </c>
      <c r="AX2243" s="12" t="s">
        <v>73</v>
      </c>
      <c r="AY2243" s="149" t="s">
        <v>155</v>
      </c>
    </row>
    <row r="2244" spans="2:65" s="12" customFormat="1" ht="10.199999999999999">
      <c r="B2244" s="147"/>
      <c r="D2244" s="148" t="s">
        <v>162</v>
      </c>
      <c r="E2244" s="149" t="s">
        <v>1</v>
      </c>
      <c r="F2244" s="150" t="s">
        <v>2325</v>
      </c>
      <c r="H2244" s="149" t="s">
        <v>1</v>
      </c>
      <c r="I2244" s="151"/>
      <c r="L2244" s="147"/>
      <c r="M2244" s="152"/>
      <c r="T2244" s="153"/>
      <c r="AT2244" s="149" t="s">
        <v>162</v>
      </c>
      <c r="AU2244" s="149" t="s">
        <v>82</v>
      </c>
      <c r="AV2244" s="12" t="s">
        <v>80</v>
      </c>
      <c r="AW2244" s="12" t="s">
        <v>30</v>
      </c>
      <c r="AX2244" s="12" t="s">
        <v>73</v>
      </c>
      <c r="AY2244" s="149" t="s">
        <v>155</v>
      </c>
    </row>
    <row r="2245" spans="2:65" s="12" customFormat="1" ht="10.199999999999999">
      <c r="B2245" s="147"/>
      <c r="D2245" s="148" t="s">
        <v>162</v>
      </c>
      <c r="E2245" s="149" t="s">
        <v>1</v>
      </c>
      <c r="F2245" s="150" t="s">
        <v>2326</v>
      </c>
      <c r="H2245" s="149" t="s">
        <v>1</v>
      </c>
      <c r="I2245" s="151"/>
      <c r="L2245" s="147"/>
      <c r="M2245" s="152"/>
      <c r="T2245" s="153"/>
      <c r="AT2245" s="149" t="s">
        <v>162</v>
      </c>
      <c r="AU2245" s="149" t="s">
        <v>82</v>
      </c>
      <c r="AV2245" s="12" t="s">
        <v>80</v>
      </c>
      <c r="AW2245" s="12" t="s">
        <v>30</v>
      </c>
      <c r="AX2245" s="12" t="s">
        <v>73</v>
      </c>
      <c r="AY2245" s="149" t="s">
        <v>155</v>
      </c>
    </row>
    <row r="2246" spans="2:65" s="12" customFormat="1" ht="10.199999999999999">
      <c r="B2246" s="147"/>
      <c r="D2246" s="148" t="s">
        <v>162</v>
      </c>
      <c r="E2246" s="149" t="s">
        <v>1</v>
      </c>
      <c r="F2246" s="150" t="s">
        <v>2327</v>
      </c>
      <c r="H2246" s="149" t="s">
        <v>1</v>
      </c>
      <c r="I2246" s="151"/>
      <c r="L2246" s="147"/>
      <c r="M2246" s="152"/>
      <c r="T2246" s="153"/>
      <c r="AT2246" s="149" t="s">
        <v>162</v>
      </c>
      <c r="AU2246" s="149" t="s">
        <v>82</v>
      </c>
      <c r="AV2246" s="12" t="s">
        <v>80</v>
      </c>
      <c r="AW2246" s="12" t="s">
        <v>30</v>
      </c>
      <c r="AX2246" s="12" t="s">
        <v>73</v>
      </c>
      <c r="AY2246" s="149" t="s">
        <v>155</v>
      </c>
    </row>
    <row r="2247" spans="2:65" s="12" customFormat="1" ht="10.199999999999999">
      <c r="B2247" s="147"/>
      <c r="D2247" s="148" t="s">
        <v>162</v>
      </c>
      <c r="E2247" s="149" t="s">
        <v>1</v>
      </c>
      <c r="F2247" s="150" t="s">
        <v>2328</v>
      </c>
      <c r="H2247" s="149" t="s">
        <v>1</v>
      </c>
      <c r="I2247" s="151"/>
      <c r="L2247" s="147"/>
      <c r="M2247" s="152"/>
      <c r="T2247" s="153"/>
      <c r="AT2247" s="149" t="s">
        <v>162</v>
      </c>
      <c r="AU2247" s="149" t="s">
        <v>82</v>
      </c>
      <c r="AV2247" s="12" t="s">
        <v>80</v>
      </c>
      <c r="AW2247" s="12" t="s">
        <v>30</v>
      </c>
      <c r="AX2247" s="12" t="s">
        <v>73</v>
      </c>
      <c r="AY2247" s="149" t="s">
        <v>155</v>
      </c>
    </row>
    <row r="2248" spans="2:65" s="12" customFormat="1" ht="10.199999999999999">
      <c r="B2248" s="147"/>
      <c r="D2248" s="148" t="s">
        <v>162</v>
      </c>
      <c r="E2248" s="149" t="s">
        <v>1</v>
      </c>
      <c r="F2248" s="150" t="s">
        <v>2311</v>
      </c>
      <c r="H2248" s="149" t="s">
        <v>1</v>
      </c>
      <c r="I2248" s="151"/>
      <c r="L2248" s="147"/>
      <c r="M2248" s="152"/>
      <c r="T2248" s="153"/>
      <c r="AT2248" s="149" t="s">
        <v>162</v>
      </c>
      <c r="AU2248" s="149" t="s">
        <v>82</v>
      </c>
      <c r="AV2248" s="12" t="s">
        <v>80</v>
      </c>
      <c r="AW2248" s="12" t="s">
        <v>30</v>
      </c>
      <c r="AX2248" s="12" t="s">
        <v>73</v>
      </c>
      <c r="AY2248" s="149" t="s">
        <v>155</v>
      </c>
    </row>
    <row r="2249" spans="2:65" s="12" customFormat="1" ht="20.399999999999999">
      <c r="B2249" s="147"/>
      <c r="D2249" s="148" t="s">
        <v>162</v>
      </c>
      <c r="E2249" s="149" t="s">
        <v>1</v>
      </c>
      <c r="F2249" s="150" t="s">
        <v>2329</v>
      </c>
      <c r="H2249" s="149" t="s">
        <v>1</v>
      </c>
      <c r="I2249" s="151"/>
      <c r="L2249" s="147"/>
      <c r="M2249" s="152"/>
      <c r="T2249" s="153"/>
      <c r="AT2249" s="149" t="s">
        <v>162</v>
      </c>
      <c r="AU2249" s="149" t="s">
        <v>82</v>
      </c>
      <c r="AV2249" s="12" t="s">
        <v>80</v>
      </c>
      <c r="AW2249" s="12" t="s">
        <v>30</v>
      </c>
      <c r="AX2249" s="12" t="s">
        <v>73</v>
      </c>
      <c r="AY2249" s="149" t="s">
        <v>155</v>
      </c>
    </row>
    <row r="2250" spans="2:65" s="12" customFormat="1" ht="10.199999999999999">
      <c r="B2250" s="147"/>
      <c r="D2250" s="148" t="s">
        <v>162</v>
      </c>
      <c r="E2250" s="149" t="s">
        <v>1</v>
      </c>
      <c r="F2250" s="150" t="s">
        <v>2330</v>
      </c>
      <c r="H2250" s="149" t="s">
        <v>1</v>
      </c>
      <c r="I2250" s="151"/>
      <c r="L2250" s="147"/>
      <c r="M2250" s="152"/>
      <c r="T2250" s="153"/>
      <c r="AT2250" s="149" t="s">
        <v>162</v>
      </c>
      <c r="AU2250" s="149" t="s">
        <v>82</v>
      </c>
      <c r="AV2250" s="12" t="s">
        <v>80</v>
      </c>
      <c r="AW2250" s="12" t="s">
        <v>30</v>
      </c>
      <c r="AX2250" s="12" t="s">
        <v>73</v>
      </c>
      <c r="AY2250" s="149" t="s">
        <v>155</v>
      </c>
    </row>
    <row r="2251" spans="2:65" s="14" customFormat="1" ht="10.199999999999999">
      <c r="B2251" s="161"/>
      <c r="D2251" s="148" t="s">
        <v>162</v>
      </c>
      <c r="E2251" s="162" t="s">
        <v>1</v>
      </c>
      <c r="F2251" s="163" t="s">
        <v>165</v>
      </c>
      <c r="H2251" s="164">
        <v>1</v>
      </c>
      <c r="I2251" s="165"/>
      <c r="L2251" s="161"/>
      <c r="M2251" s="166"/>
      <c r="T2251" s="167"/>
      <c r="AT2251" s="162" t="s">
        <v>162</v>
      </c>
      <c r="AU2251" s="162" t="s">
        <v>82</v>
      </c>
      <c r="AV2251" s="14" t="s">
        <v>90</v>
      </c>
      <c r="AW2251" s="14" t="s">
        <v>30</v>
      </c>
      <c r="AX2251" s="14" t="s">
        <v>80</v>
      </c>
      <c r="AY2251" s="162" t="s">
        <v>155</v>
      </c>
    </row>
    <row r="2252" spans="2:65" s="1" customFormat="1" ht="16.5" customHeight="1">
      <c r="B2252" s="32"/>
      <c r="C2252" s="133" t="s">
        <v>1529</v>
      </c>
      <c r="D2252" s="133" t="s">
        <v>158</v>
      </c>
      <c r="E2252" s="134" t="s">
        <v>2331</v>
      </c>
      <c r="F2252" s="135" t="s">
        <v>2332</v>
      </c>
      <c r="G2252" s="136" t="s">
        <v>1702</v>
      </c>
      <c r="H2252" s="137">
        <v>2</v>
      </c>
      <c r="I2252" s="138"/>
      <c r="J2252" s="139">
        <f>ROUND(I2252*H2252,2)</f>
        <v>0</v>
      </c>
      <c r="K2252" s="140"/>
      <c r="L2252" s="32"/>
      <c r="M2252" s="141" t="s">
        <v>1</v>
      </c>
      <c r="N2252" s="142" t="s">
        <v>38</v>
      </c>
      <c r="P2252" s="143">
        <f>O2252*H2252</f>
        <v>0</v>
      </c>
      <c r="Q2252" s="143">
        <v>0</v>
      </c>
      <c r="R2252" s="143">
        <f>Q2252*H2252</f>
        <v>0</v>
      </c>
      <c r="S2252" s="143">
        <v>0</v>
      </c>
      <c r="T2252" s="144">
        <f>S2252*H2252</f>
        <v>0</v>
      </c>
      <c r="AR2252" s="145" t="s">
        <v>242</v>
      </c>
      <c r="AT2252" s="145" t="s">
        <v>158</v>
      </c>
      <c r="AU2252" s="145" t="s">
        <v>82</v>
      </c>
      <c r="AY2252" s="17" t="s">
        <v>155</v>
      </c>
      <c r="BE2252" s="146">
        <f>IF(N2252="základní",J2252,0)</f>
        <v>0</v>
      </c>
      <c r="BF2252" s="146">
        <f>IF(N2252="snížená",J2252,0)</f>
        <v>0</v>
      </c>
      <c r="BG2252" s="146">
        <f>IF(N2252="zákl. přenesená",J2252,0)</f>
        <v>0</v>
      </c>
      <c r="BH2252" s="146">
        <f>IF(N2252="sníž. přenesená",J2252,0)</f>
        <v>0</v>
      </c>
      <c r="BI2252" s="146">
        <f>IF(N2252="nulová",J2252,0)</f>
        <v>0</v>
      </c>
      <c r="BJ2252" s="17" t="s">
        <v>80</v>
      </c>
      <c r="BK2252" s="146">
        <f>ROUND(I2252*H2252,2)</f>
        <v>0</v>
      </c>
      <c r="BL2252" s="17" t="s">
        <v>242</v>
      </c>
      <c r="BM2252" s="145" t="s">
        <v>2333</v>
      </c>
    </row>
    <row r="2253" spans="2:65" s="13" customFormat="1" ht="10.199999999999999">
      <c r="B2253" s="154"/>
      <c r="D2253" s="148" t="s">
        <v>162</v>
      </c>
      <c r="E2253" s="155" t="s">
        <v>1</v>
      </c>
      <c r="F2253" s="156" t="s">
        <v>82</v>
      </c>
      <c r="H2253" s="157">
        <v>2</v>
      </c>
      <c r="I2253" s="158"/>
      <c r="L2253" s="154"/>
      <c r="M2253" s="159"/>
      <c r="T2253" s="160"/>
      <c r="AT2253" s="155" t="s">
        <v>162</v>
      </c>
      <c r="AU2253" s="155" t="s">
        <v>82</v>
      </c>
      <c r="AV2253" s="13" t="s">
        <v>82</v>
      </c>
      <c r="AW2253" s="13" t="s">
        <v>30</v>
      </c>
      <c r="AX2253" s="13" t="s">
        <v>73</v>
      </c>
      <c r="AY2253" s="155" t="s">
        <v>155</v>
      </c>
    </row>
    <row r="2254" spans="2:65" s="12" customFormat="1" ht="10.199999999999999">
      <c r="B2254" s="147"/>
      <c r="D2254" s="148" t="s">
        <v>162</v>
      </c>
      <c r="E2254" s="149" t="s">
        <v>1</v>
      </c>
      <c r="F2254" s="150" t="s">
        <v>2321</v>
      </c>
      <c r="H2254" s="149" t="s">
        <v>1</v>
      </c>
      <c r="I2254" s="151"/>
      <c r="L2254" s="147"/>
      <c r="M2254" s="152"/>
      <c r="T2254" s="153"/>
      <c r="AT2254" s="149" t="s">
        <v>162</v>
      </c>
      <c r="AU2254" s="149" t="s">
        <v>82</v>
      </c>
      <c r="AV2254" s="12" t="s">
        <v>80</v>
      </c>
      <c r="AW2254" s="12" t="s">
        <v>30</v>
      </c>
      <c r="AX2254" s="12" t="s">
        <v>73</v>
      </c>
      <c r="AY2254" s="149" t="s">
        <v>155</v>
      </c>
    </row>
    <row r="2255" spans="2:65" s="12" customFormat="1" ht="10.199999999999999">
      <c r="B2255" s="147"/>
      <c r="D2255" s="148" t="s">
        <v>162</v>
      </c>
      <c r="E2255" s="149" t="s">
        <v>1</v>
      </c>
      <c r="F2255" s="150" t="s">
        <v>2322</v>
      </c>
      <c r="H2255" s="149" t="s">
        <v>1</v>
      </c>
      <c r="I2255" s="151"/>
      <c r="L2255" s="147"/>
      <c r="M2255" s="152"/>
      <c r="T2255" s="153"/>
      <c r="AT2255" s="149" t="s">
        <v>162</v>
      </c>
      <c r="AU2255" s="149" t="s">
        <v>82</v>
      </c>
      <c r="AV2255" s="12" t="s">
        <v>80</v>
      </c>
      <c r="AW2255" s="12" t="s">
        <v>30</v>
      </c>
      <c r="AX2255" s="12" t="s">
        <v>73</v>
      </c>
      <c r="AY2255" s="149" t="s">
        <v>155</v>
      </c>
    </row>
    <row r="2256" spans="2:65" s="12" customFormat="1" ht="10.199999999999999">
      <c r="B2256" s="147"/>
      <c r="D2256" s="148" t="s">
        <v>162</v>
      </c>
      <c r="E2256" s="149" t="s">
        <v>1</v>
      </c>
      <c r="F2256" s="150" t="s">
        <v>2293</v>
      </c>
      <c r="H2256" s="149" t="s">
        <v>1</v>
      </c>
      <c r="I2256" s="151"/>
      <c r="L2256" s="147"/>
      <c r="M2256" s="152"/>
      <c r="T2256" s="153"/>
      <c r="AT2256" s="149" t="s">
        <v>162</v>
      </c>
      <c r="AU2256" s="149" t="s">
        <v>82</v>
      </c>
      <c r="AV2256" s="12" t="s">
        <v>80</v>
      </c>
      <c r="AW2256" s="12" t="s">
        <v>30</v>
      </c>
      <c r="AX2256" s="12" t="s">
        <v>73</v>
      </c>
      <c r="AY2256" s="149" t="s">
        <v>155</v>
      </c>
    </row>
    <row r="2257" spans="2:65" s="12" customFormat="1" ht="10.199999999999999">
      <c r="B2257" s="147"/>
      <c r="D2257" s="148" t="s">
        <v>162</v>
      </c>
      <c r="E2257" s="149" t="s">
        <v>1</v>
      </c>
      <c r="F2257" s="150" t="s">
        <v>2334</v>
      </c>
      <c r="H2257" s="149" t="s">
        <v>1</v>
      </c>
      <c r="I2257" s="151"/>
      <c r="L2257" s="147"/>
      <c r="M2257" s="152"/>
      <c r="T2257" s="153"/>
      <c r="AT2257" s="149" t="s">
        <v>162</v>
      </c>
      <c r="AU2257" s="149" t="s">
        <v>82</v>
      </c>
      <c r="AV2257" s="12" t="s">
        <v>80</v>
      </c>
      <c r="AW2257" s="12" t="s">
        <v>30</v>
      </c>
      <c r="AX2257" s="12" t="s">
        <v>73</v>
      </c>
      <c r="AY2257" s="149" t="s">
        <v>155</v>
      </c>
    </row>
    <row r="2258" spans="2:65" s="12" customFormat="1" ht="10.199999999999999">
      <c r="B2258" s="147"/>
      <c r="D2258" s="148" t="s">
        <v>162</v>
      </c>
      <c r="E2258" s="149" t="s">
        <v>1</v>
      </c>
      <c r="F2258" s="150" t="s">
        <v>2335</v>
      </c>
      <c r="H2258" s="149" t="s">
        <v>1</v>
      </c>
      <c r="I2258" s="151"/>
      <c r="L2258" s="147"/>
      <c r="M2258" s="152"/>
      <c r="T2258" s="153"/>
      <c r="AT2258" s="149" t="s">
        <v>162</v>
      </c>
      <c r="AU2258" s="149" t="s">
        <v>82</v>
      </c>
      <c r="AV2258" s="12" t="s">
        <v>80</v>
      </c>
      <c r="AW2258" s="12" t="s">
        <v>30</v>
      </c>
      <c r="AX2258" s="12" t="s">
        <v>73</v>
      </c>
      <c r="AY2258" s="149" t="s">
        <v>155</v>
      </c>
    </row>
    <row r="2259" spans="2:65" s="12" customFormat="1" ht="10.199999999999999">
      <c r="B2259" s="147"/>
      <c r="D2259" s="148" t="s">
        <v>162</v>
      </c>
      <c r="E2259" s="149" t="s">
        <v>1</v>
      </c>
      <c r="F2259" s="150" t="s">
        <v>2336</v>
      </c>
      <c r="H2259" s="149" t="s">
        <v>1</v>
      </c>
      <c r="I2259" s="151"/>
      <c r="L2259" s="147"/>
      <c r="M2259" s="152"/>
      <c r="T2259" s="153"/>
      <c r="AT2259" s="149" t="s">
        <v>162</v>
      </c>
      <c r="AU2259" s="149" t="s">
        <v>82</v>
      </c>
      <c r="AV2259" s="12" t="s">
        <v>80</v>
      </c>
      <c r="AW2259" s="12" t="s">
        <v>30</v>
      </c>
      <c r="AX2259" s="12" t="s">
        <v>73</v>
      </c>
      <c r="AY2259" s="149" t="s">
        <v>155</v>
      </c>
    </row>
    <row r="2260" spans="2:65" s="12" customFormat="1" ht="10.199999999999999">
      <c r="B2260" s="147"/>
      <c r="D2260" s="148" t="s">
        <v>162</v>
      </c>
      <c r="E2260" s="149" t="s">
        <v>1</v>
      </c>
      <c r="F2260" s="150" t="s">
        <v>2328</v>
      </c>
      <c r="H2260" s="149" t="s">
        <v>1</v>
      </c>
      <c r="I2260" s="151"/>
      <c r="L2260" s="147"/>
      <c r="M2260" s="152"/>
      <c r="T2260" s="153"/>
      <c r="AT2260" s="149" t="s">
        <v>162</v>
      </c>
      <c r="AU2260" s="149" t="s">
        <v>82</v>
      </c>
      <c r="AV2260" s="12" t="s">
        <v>80</v>
      </c>
      <c r="AW2260" s="12" t="s">
        <v>30</v>
      </c>
      <c r="AX2260" s="12" t="s">
        <v>73</v>
      </c>
      <c r="AY2260" s="149" t="s">
        <v>155</v>
      </c>
    </row>
    <row r="2261" spans="2:65" s="12" customFormat="1" ht="10.199999999999999">
      <c r="B2261" s="147"/>
      <c r="D2261" s="148" t="s">
        <v>162</v>
      </c>
      <c r="E2261" s="149" t="s">
        <v>1</v>
      </c>
      <c r="F2261" s="150" t="s">
        <v>2311</v>
      </c>
      <c r="H2261" s="149" t="s">
        <v>1</v>
      </c>
      <c r="I2261" s="151"/>
      <c r="L2261" s="147"/>
      <c r="M2261" s="152"/>
      <c r="T2261" s="153"/>
      <c r="AT2261" s="149" t="s">
        <v>162</v>
      </c>
      <c r="AU2261" s="149" t="s">
        <v>82</v>
      </c>
      <c r="AV2261" s="12" t="s">
        <v>80</v>
      </c>
      <c r="AW2261" s="12" t="s">
        <v>30</v>
      </c>
      <c r="AX2261" s="12" t="s">
        <v>73</v>
      </c>
      <c r="AY2261" s="149" t="s">
        <v>155</v>
      </c>
    </row>
    <row r="2262" spans="2:65" s="12" customFormat="1" ht="10.199999999999999">
      <c r="B2262" s="147"/>
      <c r="D2262" s="148" t="s">
        <v>162</v>
      </c>
      <c r="E2262" s="149" t="s">
        <v>1</v>
      </c>
      <c r="F2262" s="150" t="s">
        <v>2337</v>
      </c>
      <c r="H2262" s="149" t="s">
        <v>1</v>
      </c>
      <c r="I2262" s="151"/>
      <c r="L2262" s="147"/>
      <c r="M2262" s="152"/>
      <c r="T2262" s="153"/>
      <c r="AT2262" s="149" t="s">
        <v>162</v>
      </c>
      <c r="AU2262" s="149" t="s">
        <v>82</v>
      </c>
      <c r="AV2262" s="12" t="s">
        <v>80</v>
      </c>
      <c r="AW2262" s="12" t="s">
        <v>30</v>
      </c>
      <c r="AX2262" s="12" t="s">
        <v>73</v>
      </c>
      <c r="AY2262" s="149" t="s">
        <v>155</v>
      </c>
    </row>
    <row r="2263" spans="2:65" s="12" customFormat="1" ht="10.199999999999999">
      <c r="B2263" s="147"/>
      <c r="D2263" s="148" t="s">
        <v>162</v>
      </c>
      <c r="E2263" s="149" t="s">
        <v>1</v>
      </c>
      <c r="F2263" s="150" t="s">
        <v>2338</v>
      </c>
      <c r="H2263" s="149" t="s">
        <v>1</v>
      </c>
      <c r="I2263" s="151"/>
      <c r="L2263" s="147"/>
      <c r="M2263" s="152"/>
      <c r="T2263" s="153"/>
      <c r="AT2263" s="149" t="s">
        <v>162</v>
      </c>
      <c r="AU2263" s="149" t="s">
        <v>82</v>
      </c>
      <c r="AV2263" s="12" t="s">
        <v>80</v>
      </c>
      <c r="AW2263" s="12" t="s">
        <v>30</v>
      </c>
      <c r="AX2263" s="12" t="s">
        <v>73</v>
      </c>
      <c r="AY2263" s="149" t="s">
        <v>155</v>
      </c>
    </row>
    <row r="2264" spans="2:65" s="14" customFormat="1" ht="10.199999999999999">
      <c r="B2264" s="161"/>
      <c r="D2264" s="148" t="s">
        <v>162</v>
      </c>
      <c r="E2264" s="162" t="s">
        <v>1</v>
      </c>
      <c r="F2264" s="163" t="s">
        <v>165</v>
      </c>
      <c r="H2264" s="164">
        <v>2</v>
      </c>
      <c r="I2264" s="165"/>
      <c r="L2264" s="161"/>
      <c r="M2264" s="166"/>
      <c r="T2264" s="167"/>
      <c r="AT2264" s="162" t="s">
        <v>162</v>
      </c>
      <c r="AU2264" s="162" t="s">
        <v>82</v>
      </c>
      <c r="AV2264" s="14" t="s">
        <v>90</v>
      </c>
      <c r="AW2264" s="14" t="s">
        <v>30</v>
      </c>
      <c r="AX2264" s="14" t="s">
        <v>80</v>
      </c>
      <c r="AY2264" s="162" t="s">
        <v>155</v>
      </c>
    </row>
    <row r="2265" spans="2:65" s="1" customFormat="1" ht="16.5" customHeight="1">
      <c r="B2265" s="32"/>
      <c r="C2265" s="133" t="s">
        <v>2339</v>
      </c>
      <c r="D2265" s="133" t="s">
        <v>158</v>
      </c>
      <c r="E2265" s="134" t="s">
        <v>2340</v>
      </c>
      <c r="F2265" s="135" t="s">
        <v>2341</v>
      </c>
      <c r="G2265" s="136" t="s">
        <v>1702</v>
      </c>
      <c r="H2265" s="137">
        <v>2</v>
      </c>
      <c r="I2265" s="138"/>
      <c r="J2265" s="139">
        <f>ROUND(I2265*H2265,2)</f>
        <v>0</v>
      </c>
      <c r="K2265" s="140"/>
      <c r="L2265" s="32"/>
      <c r="M2265" s="141" t="s">
        <v>1</v>
      </c>
      <c r="N2265" s="142" t="s">
        <v>38</v>
      </c>
      <c r="P2265" s="143">
        <f>O2265*H2265</f>
        <v>0</v>
      </c>
      <c r="Q2265" s="143">
        <v>0</v>
      </c>
      <c r="R2265" s="143">
        <f>Q2265*H2265</f>
        <v>0</v>
      </c>
      <c r="S2265" s="143">
        <v>0</v>
      </c>
      <c r="T2265" s="144">
        <f>S2265*H2265</f>
        <v>0</v>
      </c>
      <c r="AR2265" s="145" t="s">
        <v>242</v>
      </c>
      <c r="AT2265" s="145" t="s">
        <v>158</v>
      </c>
      <c r="AU2265" s="145" t="s">
        <v>82</v>
      </c>
      <c r="AY2265" s="17" t="s">
        <v>155</v>
      </c>
      <c r="BE2265" s="146">
        <f>IF(N2265="základní",J2265,0)</f>
        <v>0</v>
      </c>
      <c r="BF2265" s="146">
        <f>IF(N2265="snížená",J2265,0)</f>
        <v>0</v>
      </c>
      <c r="BG2265" s="146">
        <f>IF(N2265="zákl. přenesená",J2265,0)</f>
        <v>0</v>
      </c>
      <c r="BH2265" s="146">
        <f>IF(N2265="sníž. přenesená",J2265,0)</f>
        <v>0</v>
      </c>
      <c r="BI2265" s="146">
        <f>IF(N2265="nulová",J2265,0)</f>
        <v>0</v>
      </c>
      <c r="BJ2265" s="17" t="s">
        <v>80</v>
      </c>
      <c r="BK2265" s="146">
        <f>ROUND(I2265*H2265,2)</f>
        <v>0</v>
      </c>
      <c r="BL2265" s="17" t="s">
        <v>242</v>
      </c>
      <c r="BM2265" s="145" t="s">
        <v>2342</v>
      </c>
    </row>
    <row r="2266" spans="2:65" s="12" customFormat="1" ht="10.199999999999999">
      <c r="B2266" s="147"/>
      <c r="D2266" s="148" t="s">
        <v>162</v>
      </c>
      <c r="E2266" s="149" t="s">
        <v>1</v>
      </c>
      <c r="F2266" s="150" t="s">
        <v>2321</v>
      </c>
      <c r="H2266" s="149" t="s">
        <v>1</v>
      </c>
      <c r="I2266" s="151"/>
      <c r="L2266" s="147"/>
      <c r="M2266" s="152"/>
      <c r="T2266" s="153"/>
      <c r="AT2266" s="149" t="s">
        <v>162</v>
      </c>
      <c r="AU2266" s="149" t="s">
        <v>82</v>
      </c>
      <c r="AV2266" s="12" t="s">
        <v>80</v>
      </c>
      <c r="AW2266" s="12" t="s">
        <v>30</v>
      </c>
      <c r="AX2266" s="12" t="s">
        <v>73</v>
      </c>
      <c r="AY2266" s="149" t="s">
        <v>155</v>
      </c>
    </row>
    <row r="2267" spans="2:65" s="12" customFormat="1" ht="10.199999999999999">
      <c r="B2267" s="147"/>
      <c r="D2267" s="148" t="s">
        <v>162</v>
      </c>
      <c r="E2267" s="149" t="s">
        <v>1</v>
      </c>
      <c r="F2267" s="150" t="s">
        <v>2322</v>
      </c>
      <c r="H2267" s="149" t="s">
        <v>1</v>
      </c>
      <c r="I2267" s="151"/>
      <c r="L2267" s="147"/>
      <c r="M2267" s="152"/>
      <c r="T2267" s="153"/>
      <c r="AT2267" s="149" t="s">
        <v>162</v>
      </c>
      <c r="AU2267" s="149" t="s">
        <v>82</v>
      </c>
      <c r="AV2267" s="12" t="s">
        <v>80</v>
      </c>
      <c r="AW2267" s="12" t="s">
        <v>30</v>
      </c>
      <c r="AX2267" s="12" t="s">
        <v>73</v>
      </c>
      <c r="AY2267" s="149" t="s">
        <v>155</v>
      </c>
    </row>
    <row r="2268" spans="2:65" s="12" customFormat="1" ht="10.199999999999999">
      <c r="B2268" s="147"/>
      <c r="D2268" s="148" t="s">
        <v>162</v>
      </c>
      <c r="E2268" s="149" t="s">
        <v>1</v>
      </c>
      <c r="F2268" s="150" t="s">
        <v>2293</v>
      </c>
      <c r="H2268" s="149" t="s">
        <v>1</v>
      </c>
      <c r="I2268" s="151"/>
      <c r="L2268" s="147"/>
      <c r="M2268" s="152"/>
      <c r="T2268" s="153"/>
      <c r="AT2268" s="149" t="s">
        <v>162</v>
      </c>
      <c r="AU2268" s="149" t="s">
        <v>82</v>
      </c>
      <c r="AV2268" s="12" t="s">
        <v>80</v>
      </c>
      <c r="AW2268" s="12" t="s">
        <v>30</v>
      </c>
      <c r="AX2268" s="12" t="s">
        <v>73</v>
      </c>
      <c r="AY2268" s="149" t="s">
        <v>155</v>
      </c>
    </row>
    <row r="2269" spans="2:65" s="12" customFormat="1" ht="10.199999999999999">
      <c r="B2269" s="147"/>
      <c r="D2269" s="148" t="s">
        <v>162</v>
      </c>
      <c r="E2269" s="149" t="s">
        <v>1</v>
      </c>
      <c r="F2269" s="150" t="s">
        <v>2334</v>
      </c>
      <c r="H2269" s="149" t="s">
        <v>1</v>
      </c>
      <c r="I2269" s="151"/>
      <c r="L2269" s="147"/>
      <c r="M2269" s="152"/>
      <c r="T2269" s="153"/>
      <c r="AT2269" s="149" t="s">
        <v>162</v>
      </c>
      <c r="AU2269" s="149" t="s">
        <v>82</v>
      </c>
      <c r="AV2269" s="12" t="s">
        <v>80</v>
      </c>
      <c r="AW2269" s="12" t="s">
        <v>30</v>
      </c>
      <c r="AX2269" s="12" t="s">
        <v>73</v>
      </c>
      <c r="AY2269" s="149" t="s">
        <v>155</v>
      </c>
    </row>
    <row r="2270" spans="2:65" s="12" customFormat="1" ht="10.199999999999999">
      <c r="B2270" s="147"/>
      <c r="D2270" s="148" t="s">
        <v>162</v>
      </c>
      <c r="E2270" s="149" t="s">
        <v>1</v>
      </c>
      <c r="F2270" s="150" t="s">
        <v>2343</v>
      </c>
      <c r="H2270" s="149" t="s">
        <v>1</v>
      </c>
      <c r="I2270" s="151"/>
      <c r="L2270" s="147"/>
      <c r="M2270" s="152"/>
      <c r="T2270" s="153"/>
      <c r="AT2270" s="149" t="s">
        <v>162</v>
      </c>
      <c r="AU2270" s="149" t="s">
        <v>82</v>
      </c>
      <c r="AV2270" s="12" t="s">
        <v>80</v>
      </c>
      <c r="AW2270" s="12" t="s">
        <v>30</v>
      </c>
      <c r="AX2270" s="12" t="s">
        <v>73</v>
      </c>
      <c r="AY2270" s="149" t="s">
        <v>155</v>
      </c>
    </row>
    <row r="2271" spans="2:65" s="12" customFormat="1" ht="20.399999999999999">
      <c r="B2271" s="147"/>
      <c r="D2271" s="148" t="s">
        <v>162</v>
      </c>
      <c r="E2271" s="149" t="s">
        <v>1</v>
      </c>
      <c r="F2271" s="150" t="s">
        <v>2344</v>
      </c>
      <c r="H2271" s="149" t="s">
        <v>1</v>
      </c>
      <c r="I2271" s="151"/>
      <c r="L2271" s="147"/>
      <c r="M2271" s="152"/>
      <c r="T2271" s="153"/>
      <c r="AT2271" s="149" t="s">
        <v>162</v>
      </c>
      <c r="AU2271" s="149" t="s">
        <v>82</v>
      </c>
      <c r="AV2271" s="12" t="s">
        <v>80</v>
      </c>
      <c r="AW2271" s="12" t="s">
        <v>30</v>
      </c>
      <c r="AX2271" s="12" t="s">
        <v>73</v>
      </c>
      <c r="AY2271" s="149" t="s">
        <v>155</v>
      </c>
    </row>
    <row r="2272" spans="2:65" s="12" customFormat="1" ht="10.199999999999999">
      <c r="B2272" s="147"/>
      <c r="D2272" s="148" t="s">
        <v>162</v>
      </c>
      <c r="E2272" s="149" t="s">
        <v>1</v>
      </c>
      <c r="F2272" s="150" t="s">
        <v>2328</v>
      </c>
      <c r="H2272" s="149" t="s">
        <v>1</v>
      </c>
      <c r="I2272" s="151"/>
      <c r="L2272" s="147"/>
      <c r="M2272" s="152"/>
      <c r="T2272" s="153"/>
      <c r="AT2272" s="149" t="s">
        <v>162</v>
      </c>
      <c r="AU2272" s="149" t="s">
        <v>82</v>
      </c>
      <c r="AV2272" s="12" t="s">
        <v>80</v>
      </c>
      <c r="AW2272" s="12" t="s">
        <v>30</v>
      </c>
      <c r="AX2272" s="12" t="s">
        <v>73</v>
      </c>
      <c r="AY2272" s="149" t="s">
        <v>155</v>
      </c>
    </row>
    <row r="2273" spans="2:65" s="12" customFormat="1" ht="10.199999999999999">
      <c r="B2273" s="147"/>
      <c r="D2273" s="148" t="s">
        <v>162</v>
      </c>
      <c r="E2273" s="149" t="s">
        <v>1</v>
      </c>
      <c r="F2273" s="150" t="s">
        <v>2311</v>
      </c>
      <c r="H2273" s="149" t="s">
        <v>1</v>
      </c>
      <c r="I2273" s="151"/>
      <c r="L2273" s="147"/>
      <c r="M2273" s="152"/>
      <c r="T2273" s="153"/>
      <c r="AT2273" s="149" t="s">
        <v>162</v>
      </c>
      <c r="AU2273" s="149" t="s">
        <v>82</v>
      </c>
      <c r="AV2273" s="12" t="s">
        <v>80</v>
      </c>
      <c r="AW2273" s="12" t="s">
        <v>30</v>
      </c>
      <c r="AX2273" s="12" t="s">
        <v>73</v>
      </c>
      <c r="AY2273" s="149" t="s">
        <v>155</v>
      </c>
    </row>
    <row r="2274" spans="2:65" s="12" customFormat="1" ht="10.199999999999999">
      <c r="B2274" s="147"/>
      <c r="D2274" s="148" t="s">
        <v>162</v>
      </c>
      <c r="E2274" s="149" t="s">
        <v>1</v>
      </c>
      <c r="F2274" s="150" t="s">
        <v>2337</v>
      </c>
      <c r="H2274" s="149" t="s">
        <v>1</v>
      </c>
      <c r="I2274" s="151"/>
      <c r="L2274" s="147"/>
      <c r="M2274" s="152"/>
      <c r="T2274" s="153"/>
      <c r="AT2274" s="149" t="s">
        <v>162</v>
      </c>
      <c r="AU2274" s="149" t="s">
        <v>82</v>
      </c>
      <c r="AV2274" s="12" t="s">
        <v>80</v>
      </c>
      <c r="AW2274" s="12" t="s">
        <v>30</v>
      </c>
      <c r="AX2274" s="12" t="s">
        <v>73</v>
      </c>
      <c r="AY2274" s="149" t="s">
        <v>155</v>
      </c>
    </row>
    <row r="2275" spans="2:65" s="12" customFormat="1" ht="10.199999999999999">
      <c r="B2275" s="147"/>
      <c r="D2275" s="148" t="s">
        <v>162</v>
      </c>
      <c r="E2275" s="149" t="s">
        <v>1</v>
      </c>
      <c r="F2275" s="150" t="s">
        <v>2338</v>
      </c>
      <c r="H2275" s="149" t="s">
        <v>1</v>
      </c>
      <c r="I2275" s="151"/>
      <c r="L2275" s="147"/>
      <c r="M2275" s="152"/>
      <c r="T2275" s="153"/>
      <c r="AT2275" s="149" t="s">
        <v>162</v>
      </c>
      <c r="AU2275" s="149" t="s">
        <v>82</v>
      </c>
      <c r="AV2275" s="12" t="s">
        <v>80</v>
      </c>
      <c r="AW2275" s="12" t="s">
        <v>30</v>
      </c>
      <c r="AX2275" s="12" t="s">
        <v>73</v>
      </c>
      <c r="AY2275" s="149" t="s">
        <v>155</v>
      </c>
    </row>
    <row r="2276" spans="2:65" s="13" customFormat="1" ht="10.199999999999999">
      <c r="B2276" s="154"/>
      <c r="D2276" s="148" t="s">
        <v>162</v>
      </c>
      <c r="E2276" s="155" t="s">
        <v>1</v>
      </c>
      <c r="F2276" s="156" t="s">
        <v>82</v>
      </c>
      <c r="H2276" s="157">
        <v>2</v>
      </c>
      <c r="I2276" s="158"/>
      <c r="L2276" s="154"/>
      <c r="M2276" s="159"/>
      <c r="T2276" s="160"/>
      <c r="AT2276" s="155" t="s">
        <v>162</v>
      </c>
      <c r="AU2276" s="155" t="s">
        <v>82</v>
      </c>
      <c r="AV2276" s="13" t="s">
        <v>82</v>
      </c>
      <c r="AW2276" s="13" t="s">
        <v>30</v>
      </c>
      <c r="AX2276" s="13" t="s">
        <v>73</v>
      </c>
      <c r="AY2276" s="155" t="s">
        <v>155</v>
      </c>
    </row>
    <row r="2277" spans="2:65" s="14" customFormat="1" ht="10.199999999999999">
      <c r="B2277" s="161"/>
      <c r="D2277" s="148" t="s">
        <v>162</v>
      </c>
      <c r="E2277" s="162" t="s">
        <v>1</v>
      </c>
      <c r="F2277" s="163" t="s">
        <v>165</v>
      </c>
      <c r="H2277" s="164">
        <v>2</v>
      </c>
      <c r="I2277" s="165"/>
      <c r="L2277" s="161"/>
      <c r="M2277" s="166"/>
      <c r="T2277" s="167"/>
      <c r="AT2277" s="162" t="s">
        <v>162</v>
      </c>
      <c r="AU2277" s="162" t="s">
        <v>82</v>
      </c>
      <c r="AV2277" s="14" t="s">
        <v>90</v>
      </c>
      <c r="AW2277" s="14" t="s">
        <v>30</v>
      </c>
      <c r="AX2277" s="14" t="s">
        <v>80</v>
      </c>
      <c r="AY2277" s="162" t="s">
        <v>155</v>
      </c>
    </row>
    <row r="2278" spans="2:65" s="1" customFormat="1" ht="16.5" customHeight="1">
      <c r="B2278" s="32"/>
      <c r="C2278" s="133" t="s">
        <v>1534</v>
      </c>
      <c r="D2278" s="133" t="s">
        <v>158</v>
      </c>
      <c r="E2278" s="134" t="s">
        <v>2345</v>
      </c>
      <c r="F2278" s="135" t="s">
        <v>2332</v>
      </c>
      <c r="G2278" s="136" t="s">
        <v>1</v>
      </c>
      <c r="H2278" s="137">
        <v>1</v>
      </c>
      <c r="I2278" s="138"/>
      <c r="J2278" s="139">
        <f>ROUND(I2278*H2278,2)</f>
        <v>0</v>
      </c>
      <c r="K2278" s="140"/>
      <c r="L2278" s="32"/>
      <c r="M2278" s="141" t="s">
        <v>1</v>
      </c>
      <c r="N2278" s="142" t="s">
        <v>38</v>
      </c>
      <c r="P2278" s="143">
        <f>O2278*H2278</f>
        <v>0</v>
      </c>
      <c r="Q2278" s="143">
        <v>0</v>
      </c>
      <c r="R2278" s="143">
        <f>Q2278*H2278</f>
        <v>0</v>
      </c>
      <c r="S2278" s="143">
        <v>0</v>
      </c>
      <c r="T2278" s="144">
        <f>S2278*H2278</f>
        <v>0</v>
      </c>
      <c r="AR2278" s="145" t="s">
        <v>242</v>
      </c>
      <c r="AT2278" s="145" t="s">
        <v>158</v>
      </c>
      <c r="AU2278" s="145" t="s">
        <v>82</v>
      </c>
      <c r="AY2278" s="17" t="s">
        <v>155</v>
      </c>
      <c r="BE2278" s="146">
        <f>IF(N2278="základní",J2278,0)</f>
        <v>0</v>
      </c>
      <c r="BF2278" s="146">
        <f>IF(N2278="snížená",J2278,0)</f>
        <v>0</v>
      </c>
      <c r="BG2278" s="146">
        <f>IF(N2278="zákl. přenesená",J2278,0)</f>
        <v>0</v>
      </c>
      <c r="BH2278" s="146">
        <f>IF(N2278="sníž. přenesená",J2278,0)</f>
        <v>0</v>
      </c>
      <c r="BI2278" s="146">
        <f>IF(N2278="nulová",J2278,0)</f>
        <v>0</v>
      </c>
      <c r="BJ2278" s="17" t="s">
        <v>80</v>
      </c>
      <c r="BK2278" s="146">
        <f>ROUND(I2278*H2278,2)</f>
        <v>0</v>
      </c>
      <c r="BL2278" s="17" t="s">
        <v>242</v>
      </c>
      <c r="BM2278" s="145" t="s">
        <v>2346</v>
      </c>
    </row>
    <row r="2279" spans="2:65" s="12" customFormat="1" ht="10.199999999999999">
      <c r="B2279" s="147"/>
      <c r="D2279" s="148" t="s">
        <v>162</v>
      </c>
      <c r="E2279" s="149" t="s">
        <v>1</v>
      </c>
      <c r="F2279" s="150" t="s">
        <v>2321</v>
      </c>
      <c r="H2279" s="149" t="s">
        <v>1</v>
      </c>
      <c r="I2279" s="151"/>
      <c r="L2279" s="147"/>
      <c r="M2279" s="152"/>
      <c r="T2279" s="153"/>
      <c r="AT2279" s="149" t="s">
        <v>162</v>
      </c>
      <c r="AU2279" s="149" t="s">
        <v>82</v>
      </c>
      <c r="AV2279" s="12" t="s">
        <v>80</v>
      </c>
      <c r="AW2279" s="12" t="s">
        <v>30</v>
      </c>
      <c r="AX2279" s="12" t="s">
        <v>73</v>
      </c>
      <c r="AY2279" s="149" t="s">
        <v>155</v>
      </c>
    </row>
    <row r="2280" spans="2:65" s="12" customFormat="1" ht="10.199999999999999">
      <c r="B2280" s="147"/>
      <c r="D2280" s="148" t="s">
        <v>162</v>
      </c>
      <c r="E2280" s="149" t="s">
        <v>1</v>
      </c>
      <c r="F2280" s="150" t="s">
        <v>2322</v>
      </c>
      <c r="H2280" s="149" t="s">
        <v>1</v>
      </c>
      <c r="I2280" s="151"/>
      <c r="L2280" s="147"/>
      <c r="M2280" s="152"/>
      <c r="T2280" s="153"/>
      <c r="AT2280" s="149" t="s">
        <v>162</v>
      </c>
      <c r="AU2280" s="149" t="s">
        <v>82</v>
      </c>
      <c r="AV2280" s="12" t="s">
        <v>80</v>
      </c>
      <c r="AW2280" s="12" t="s">
        <v>30</v>
      </c>
      <c r="AX2280" s="12" t="s">
        <v>73</v>
      </c>
      <c r="AY2280" s="149" t="s">
        <v>155</v>
      </c>
    </row>
    <row r="2281" spans="2:65" s="12" customFormat="1" ht="10.199999999999999">
      <c r="B2281" s="147"/>
      <c r="D2281" s="148" t="s">
        <v>162</v>
      </c>
      <c r="E2281" s="149" t="s">
        <v>1</v>
      </c>
      <c r="F2281" s="150" t="s">
        <v>2293</v>
      </c>
      <c r="H2281" s="149" t="s">
        <v>1</v>
      </c>
      <c r="I2281" s="151"/>
      <c r="L2281" s="147"/>
      <c r="M2281" s="152"/>
      <c r="T2281" s="153"/>
      <c r="AT2281" s="149" t="s">
        <v>162</v>
      </c>
      <c r="AU2281" s="149" t="s">
        <v>82</v>
      </c>
      <c r="AV2281" s="12" t="s">
        <v>80</v>
      </c>
      <c r="AW2281" s="12" t="s">
        <v>30</v>
      </c>
      <c r="AX2281" s="12" t="s">
        <v>73</v>
      </c>
      <c r="AY2281" s="149" t="s">
        <v>155</v>
      </c>
    </row>
    <row r="2282" spans="2:65" s="12" customFormat="1" ht="10.199999999999999">
      <c r="B2282" s="147"/>
      <c r="D2282" s="148" t="s">
        <v>162</v>
      </c>
      <c r="E2282" s="149" t="s">
        <v>1</v>
      </c>
      <c r="F2282" s="150" t="s">
        <v>2334</v>
      </c>
      <c r="H2282" s="149" t="s">
        <v>1</v>
      </c>
      <c r="I2282" s="151"/>
      <c r="L2282" s="147"/>
      <c r="M2282" s="152"/>
      <c r="T2282" s="153"/>
      <c r="AT2282" s="149" t="s">
        <v>162</v>
      </c>
      <c r="AU2282" s="149" t="s">
        <v>82</v>
      </c>
      <c r="AV2282" s="12" t="s">
        <v>80</v>
      </c>
      <c r="AW2282" s="12" t="s">
        <v>30</v>
      </c>
      <c r="AX2282" s="12" t="s">
        <v>73</v>
      </c>
      <c r="AY2282" s="149" t="s">
        <v>155</v>
      </c>
    </row>
    <row r="2283" spans="2:65" s="12" customFormat="1" ht="10.199999999999999">
      <c r="B2283" s="147"/>
      <c r="D2283" s="148" t="s">
        <v>162</v>
      </c>
      <c r="E2283" s="149" t="s">
        <v>1</v>
      </c>
      <c r="F2283" s="150" t="s">
        <v>2347</v>
      </c>
      <c r="H2283" s="149" t="s">
        <v>1</v>
      </c>
      <c r="I2283" s="151"/>
      <c r="L2283" s="147"/>
      <c r="M2283" s="152"/>
      <c r="T2283" s="153"/>
      <c r="AT2283" s="149" t="s">
        <v>162</v>
      </c>
      <c r="AU2283" s="149" t="s">
        <v>82</v>
      </c>
      <c r="AV2283" s="12" t="s">
        <v>80</v>
      </c>
      <c r="AW2283" s="12" t="s">
        <v>30</v>
      </c>
      <c r="AX2283" s="12" t="s">
        <v>73</v>
      </c>
      <c r="AY2283" s="149" t="s">
        <v>155</v>
      </c>
    </row>
    <row r="2284" spans="2:65" s="12" customFormat="1" ht="10.199999999999999">
      <c r="B2284" s="147"/>
      <c r="D2284" s="148" t="s">
        <v>162</v>
      </c>
      <c r="E2284" s="149" t="s">
        <v>1</v>
      </c>
      <c r="F2284" s="150" t="s">
        <v>2336</v>
      </c>
      <c r="H2284" s="149" t="s">
        <v>1</v>
      </c>
      <c r="I2284" s="151"/>
      <c r="L2284" s="147"/>
      <c r="M2284" s="152"/>
      <c r="T2284" s="153"/>
      <c r="AT2284" s="149" t="s">
        <v>162</v>
      </c>
      <c r="AU2284" s="149" t="s">
        <v>82</v>
      </c>
      <c r="AV2284" s="12" t="s">
        <v>80</v>
      </c>
      <c r="AW2284" s="12" t="s">
        <v>30</v>
      </c>
      <c r="AX2284" s="12" t="s">
        <v>73</v>
      </c>
      <c r="AY2284" s="149" t="s">
        <v>155</v>
      </c>
    </row>
    <row r="2285" spans="2:65" s="12" customFormat="1" ht="10.199999999999999">
      <c r="B2285" s="147"/>
      <c r="D2285" s="148" t="s">
        <v>162</v>
      </c>
      <c r="E2285" s="149" t="s">
        <v>1</v>
      </c>
      <c r="F2285" s="150" t="s">
        <v>2328</v>
      </c>
      <c r="H2285" s="149" t="s">
        <v>1</v>
      </c>
      <c r="I2285" s="151"/>
      <c r="L2285" s="147"/>
      <c r="M2285" s="152"/>
      <c r="T2285" s="153"/>
      <c r="AT2285" s="149" t="s">
        <v>162</v>
      </c>
      <c r="AU2285" s="149" t="s">
        <v>82</v>
      </c>
      <c r="AV2285" s="12" t="s">
        <v>80</v>
      </c>
      <c r="AW2285" s="12" t="s">
        <v>30</v>
      </c>
      <c r="AX2285" s="12" t="s">
        <v>73</v>
      </c>
      <c r="AY2285" s="149" t="s">
        <v>155</v>
      </c>
    </row>
    <row r="2286" spans="2:65" s="12" customFormat="1" ht="10.199999999999999">
      <c r="B2286" s="147"/>
      <c r="D2286" s="148" t="s">
        <v>162</v>
      </c>
      <c r="E2286" s="149" t="s">
        <v>1</v>
      </c>
      <c r="F2286" s="150" t="s">
        <v>2348</v>
      </c>
      <c r="H2286" s="149" t="s">
        <v>1</v>
      </c>
      <c r="I2286" s="151"/>
      <c r="L2286" s="147"/>
      <c r="M2286" s="152"/>
      <c r="T2286" s="153"/>
      <c r="AT2286" s="149" t="s">
        <v>162</v>
      </c>
      <c r="AU2286" s="149" t="s">
        <v>82</v>
      </c>
      <c r="AV2286" s="12" t="s">
        <v>80</v>
      </c>
      <c r="AW2286" s="12" t="s">
        <v>30</v>
      </c>
      <c r="AX2286" s="12" t="s">
        <v>73</v>
      </c>
      <c r="AY2286" s="149" t="s">
        <v>155</v>
      </c>
    </row>
    <row r="2287" spans="2:65" s="12" customFormat="1" ht="10.199999999999999">
      <c r="B2287" s="147"/>
      <c r="D2287" s="148" t="s">
        <v>162</v>
      </c>
      <c r="E2287" s="149" t="s">
        <v>1</v>
      </c>
      <c r="F2287" s="150" t="s">
        <v>2311</v>
      </c>
      <c r="H2287" s="149" t="s">
        <v>1</v>
      </c>
      <c r="I2287" s="151"/>
      <c r="L2287" s="147"/>
      <c r="M2287" s="152"/>
      <c r="T2287" s="153"/>
      <c r="AT2287" s="149" t="s">
        <v>162</v>
      </c>
      <c r="AU2287" s="149" t="s">
        <v>82</v>
      </c>
      <c r="AV2287" s="12" t="s">
        <v>80</v>
      </c>
      <c r="AW2287" s="12" t="s">
        <v>30</v>
      </c>
      <c r="AX2287" s="12" t="s">
        <v>73</v>
      </c>
      <c r="AY2287" s="149" t="s">
        <v>155</v>
      </c>
    </row>
    <row r="2288" spans="2:65" s="12" customFormat="1" ht="10.199999999999999">
      <c r="B2288" s="147"/>
      <c r="D2288" s="148" t="s">
        <v>162</v>
      </c>
      <c r="E2288" s="149" t="s">
        <v>1</v>
      </c>
      <c r="F2288" s="150" t="s">
        <v>2337</v>
      </c>
      <c r="H2288" s="149" t="s">
        <v>1</v>
      </c>
      <c r="I2288" s="151"/>
      <c r="L2288" s="147"/>
      <c r="M2288" s="152"/>
      <c r="T2288" s="153"/>
      <c r="AT2288" s="149" t="s">
        <v>162</v>
      </c>
      <c r="AU2288" s="149" t="s">
        <v>82</v>
      </c>
      <c r="AV2288" s="12" t="s">
        <v>80</v>
      </c>
      <c r="AW2288" s="12" t="s">
        <v>30</v>
      </c>
      <c r="AX2288" s="12" t="s">
        <v>73</v>
      </c>
      <c r="AY2288" s="149" t="s">
        <v>155</v>
      </c>
    </row>
    <row r="2289" spans="2:65" s="12" customFormat="1" ht="10.199999999999999">
      <c r="B2289" s="147"/>
      <c r="D2289" s="148" t="s">
        <v>162</v>
      </c>
      <c r="E2289" s="149" t="s">
        <v>1</v>
      </c>
      <c r="F2289" s="150" t="s">
        <v>2338</v>
      </c>
      <c r="H2289" s="149" t="s">
        <v>1</v>
      </c>
      <c r="I2289" s="151"/>
      <c r="L2289" s="147"/>
      <c r="M2289" s="152"/>
      <c r="T2289" s="153"/>
      <c r="AT2289" s="149" t="s">
        <v>162</v>
      </c>
      <c r="AU2289" s="149" t="s">
        <v>82</v>
      </c>
      <c r="AV2289" s="12" t="s">
        <v>80</v>
      </c>
      <c r="AW2289" s="12" t="s">
        <v>30</v>
      </c>
      <c r="AX2289" s="12" t="s">
        <v>73</v>
      </c>
      <c r="AY2289" s="149" t="s">
        <v>155</v>
      </c>
    </row>
    <row r="2290" spans="2:65" s="13" customFormat="1" ht="10.199999999999999">
      <c r="B2290" s="154"/>
      <c r="D2290" s="148" t="s">
        <v>162</v>
      </c>
      <c r="E2290" s="155" t="s">
        <v>1</v>
      </c>
      <c r="F2290" s="156" t="s">
        <v>80</v>
      </c>
      <c r="H2290" s="157">
        <v>1</v>
      </c>
      <c r="I2290" s="158"/>
      <c r="L2290" s="154"/>
      <c r="M2290" s="159"/>
      <c r="T2290" s="160"/>
      <c r="AT2290" s="155" t="s">
        <v>162</v>
      </c>
      <c r="AU2290" s="155" t="s">
        <v>82</v>
      </c>
      <c r="AV2290" s="13" t="s">
        <v>82</v>
      </c>
      <c r="AW2290" s="13" t="s">
        <v>30</v>
      </c>
      <c r="AX2290" s="13" t="s">
        <v>73</v>
      </c>
      <c r="AY2290" s="155" t="s">
        <v>155</v>
      </c>
    </row>
    <row r="2291" spans="2:65" s="14" customFormat="1" ht="10.199999999999999">
      <c r="B2291" s="161"/>
      <c r="D2291" s="148" t="s">
        <v>162</v>
      </c>
      <c r="E2291" s="162" t="s">
        <v>1</v>
      </c>
      <c r="F2291" s="163" t="s">
        <v>165</v>
      </c>
      <c r="H2291" s="164">
        <v>1</v>
      </c>
      <c r="I2291" s="165"/>
      <c r="L2291" s="161"/>
      <c r="M2291" s="166"/>
      <c r="T2291" s="167"/>
      <c r="AT2291" s="162" t="s">
        <v>162</v>
      </c>
      <c r="AU2291" s="162" t="s">
        <v>82</v>
      </c>
      <c r="AV2291" s="14" t="s">
        <v>90</v>
      </c>
      <c r="AW2291" s="14" t="s">
        <v>30</v>
      </c>
      <c r="AX2291" s="14" t="s">
        <v>80</v>
      </c>
      <c r="AY2291" s="162" t="s">
        <v>155</v>
      </c>
    </row>
    <row r="2292" spans="2:65" s="1" customFormat="1" ht="16.5" customHeight="1">
      <c r="B2292" s="32"/>
      <c r="C2292" s="133" t="s">
        <v>2349</v>
      </c>
      <c r="D2292" s="133" t="s">
        <v>158</v>
      </c>
      <c r="E2292" s="134" t="s">
        <v>2350</v>
      </c>
      <c r="F2292" s="135" t="s">
        <v>2351</v>
      </c>
      <c r="G2292" s="136" t="s">
        <v>1702</v>
      </c>
      <c r="H2292" s="137">
        <v>4</v>
      </c>
      <c r="I2292" s="138"/>
      <c r="J2292" s="139">
        <f>ROUND(I2292*H2292,2)</f>
        <v>0</v>
      </c>
      <c r="K2292" s="140"/>
      <c r="L2292" s="32"/>
      <c r="M2292" s="141" t="s">
        <v>1</v>
      </c>
      <c r="N2292" s="142" t="s">
        <v>38</v>
      </c>
      <c r="P2292" s="143">
        <f>O2292*H2292</f>
        <v>0</v>
      </c>
      <c r="Q2292" s="143">
        <v>0</v>
      </c>
      <c r="R2292" s="143">
        <f>Q2292*H2292</f>
        <v>0</v>
      </c>
      <c r="S2292" s="143">
        <v>0</v>
      </c>
      <c r="T2292" s="144">
        <f>S2292*H2292</f>
        <v>0</v>
      </c>
      <c r="AR2292" s="145" t="s">
        <v>242</v>
      </c>
      <c r="AT2292" s="145" t="s">
        <v>158</v>
      </c>
      <c r="AU2292" s="145" t="s">
        <v>82</v>
      </c>
      <c r="AY2292" s="17" t="s">
        <v>155</v>
      </c>
      <c r="BE2292" s="146">
        <f>IF(N2292="základní",J2292,0)</f>
        <v>0</v>
      </c>
      <c r="BF2292" s="146">
        <f>IF(N2292="snížená",J2292,0)</f>
        <v>0</v>
      </c>
      <c r="BG2292" s="146">
        <f>IF(N2292="zákl. přenesená",J2292,0)</f>
        <v>0</v>
      </c>
      <c r="BH2292" s="146">
        <f>IF(N2292="sníž. přenesená",J2292,0)</f>
        <v>0</v>
      </c>
      <c r="BI2292" s="146">
        <f>IF(N2292="nulová",J2292,0)</f>
        <v>0</v>
      </c>
      <c r="BJ2292" s="17" t="s">
        <v>80</v>
      </c>
      <c r="BK2292" s="146">
        <f>ROUND(I2292*H2292,2)</f>
        <v>0</v>
      </c>
      <c r="BL2292" s="17" t="s">
        <v>242</v>
      </c>
      <c r="BM2292" s="145" t="s">
        <v>2352</v>
      </c>
    </row>
    <row r="2293" spans="2:65" s="12" customFormat="1" ht="20.399999999999999">
      <c r="B2293" s="147"/>
      <c r="D2293" s="148" t="s">
        <v>162</v>
      </c>
      <c r="E2293" s="149" t="s">
        <v>1</v>
      </c>
      <c r="F2293" s="150" t="s">
        <v>2353</v>
      </c>
      <c r="H2293" s="149" t="s">
        <v>1</v>
      </c>
      <c r="I2293" s="151"/>
      <c r="L2293" s="147"/>
      <c r="M2293" s="152"/>
      <c r="T2293" s="153"/>
      <c r="AT2293" s="149" t="s">
        <v>162</v>
      </c>
      <c r="AU2293" s="149" t="s">
        <v>82</v>
      </c>
      <c r="AV2293" s="12" t="s">
        <v>80</v>
      </c>
      <c r="AW2293" s="12" t="s">
        <v>30</v>
      </c>
      <c r="AX2293" s="12" t="s">
        <v>73</v>
      </c>
      <c r="AY2293" s="149" t="s">
        <v>155</v>
      </c>
    </row>
    <row r="2294" spans="2:65" s="12" customFormat="1" ht="10.199999999999999">
      <c r="B2294" s="147"/>
      <c r="D2294" s="148" t="s">
        <v>162</v>
      </c>
      <c r="E2294" s="149" t="s">
        <v>1</v>
      </c>
      <c r="F2294" s="150" t="s">
        <v>2322</v>
      </c>
      <c r="H2294" s="149" t="s">
        <v>1</v>
      </c>
      <c r="I2294" s="151"/>
      <c r="L2294" s="147"/>
      <c r="M2294" s="152"/>
      <c r="T2294" s="153"/>
      <c r="AT2294" s="149" t="s">
        <v>162</v>
      </c>
      <c r="AU2294" s="149" t="s">
        <v>82</v>
      </c>
      <c r="AV2294" s="12" t="s">
        <v>80</v>
      </c>
      <c r="AW2294" s="12" t="s">
        <v>30</v>
      </c>
      <c r="AX2294" s="12" t="s">
        <v>73</v>
      </c>
      <c r="AY2294" s="149" t="s">
        <v>155</v>
      </c>
    </row>
    <row r="2295" spans="2:65" s="12" customFormat="1" ht="10.199999999999999">
      <c r="B2295" s="147"/>
      <c r="D2295" s="148" t="s">
        <v>162</v>
      </c>
      <c r="E2295" s="149" t="s">
        <v>1</v>
      </c>
      <c r="F2295" s="150" t="s">
        <v>2293</v>
      </c>
      <c r="H2295" s="149" t="s">
        <v>1</v>
      </c>
      <c r="I2295" s="151"/>
      <c r="L2295" s="147"/>
      <c r="M2295" s="152"/>
      <c r="T2295" s="153"/>
      <c r="AT2295" s="149" t="s">
        <v>162</v>
      </c>
      <c r="AU2295" s="149" t="s">
        <v>82</v>
      </c>
      <c r="AV2295" s="12" t="s">
        <v>80</v>
      </c>
      <c r="AW2295" s="12" t="s">
        <v>30</v>
      </c>
      <c r="AX2295" s="12" t="s">
        <v>73</v>
      </c>
      <c r="AY2295" s="149" t="s">
        <v>155</v>
      </c>
    </row>
    <row r="2296" spans="2:65" s="12" customFormat="1" ht="10.199999999999999">
      <c r="B2296" s="147"/>
      <c r="D2296" s="148" t="s">
        <v>162</v>
      </c>
      <c r="E2296" s="149" t="s">
        <v>1</v>
      </c>
      <c r="F2296" s="150" t="s">
        <v>2334</v>
      </c>
      <c r="H2296" s="149" t="s">
        <v>1</v>
      </c>
      <c r="I2296" s="151"/>
      <c r="L2296" s="147"/>
      <c r="M2296" s="152"/>
      <c r="T2296" s="153"/>
      <c r="AT2296" s="149" t="s">
        <v>162</v>
      </c>
      <c r="AU2296" s="149" t="s">
        <v>82</v>
      </c>
      <c r="AV2296" s="12" t="s">
        <v>80</v>
      </c>
      <c r="AW2296" s="12" t="s">
        <v>30</v>
      </c>
      <c r="AX2296" s="12" t="s">
        <v>73</v>
      </c>
      <c r="AY2296" s="149" t="s">
        <v>155</v>
      </c>
    </row>
    <row r="2297" spans="2:65" s="12" customFormat="1" ht="10.199999999999999">
      <c r="B2297" s="147"/>
      <c r="D2297" s="148" t="s">
        <v>162</v>
      </c>
      <c r="E2297" s="149" t="s">
        <v>1</v>
      </c>
      <c r="F2297" s="150" t="s">
        <v>2335</v>
      </c>
      <c r="H2297" s="149" t="s">
        <v>1</v>
      </c>
      <c r="I2297" s="151"/>
      <c r="L2297" s="147"/>
      <c r="M2297" s="152"/>
      <c r="T2297" s="153"/>
      <c r="AT2297" s="149" t="s">
        <v>162</v>
      </c>
      <c r="AU2297" s="149" t="s">
        <v>82</v>
      </c>
      <c r="AV2297" s="12" t="s">
        <v>80</v>
      </c>
      <c r="AW2297" s="12" t="s">
        <v>30</v>
      </c>
      <c r="AX2297" s="12" t="s">
        <v>73</v>
      </c>
      <c r="AY2297" s="149" t="s">
        <v>155</v>
      </c>
    </row>
    <row r="2298" spans="2:65" s="12" customFormat="1" ht="10.199999999999999">
      <c r="B2298" s="147"/>
      <c r="D2298" s="148" t="s">
        <v>162</v>
      </c>
      <c r="E2298" s="149" t="s">
        <v>1</v>
      </c>
      <c r="F2298" s="150" t="s">
        <v>2354</v>
      </c>
      <c r="H2298" s="149" t="s">
        <v>1</v>
      </c>
      <c r="I2298" s="151"/>
      <c r="L2298" s="147"/>
      <c r="M2298" s="152"/>
      <c r="T2298" s="153"/>
      <c r="AT2298" s="149" t="s">
        <v>162</v>
      </c>
      <c r="AU2298" s="149" t="s">
        <v>82</v>
      </c>
      <c r="AV2298" s="12" t="s">
        <v>80</v>
      </c>
      <c r="AW2298" s="12" t="s">
        <v>30</v>
      </c>
      <c r="AX2298" s="12" t="s">
        <v>73</v>
      </c>
      <c r="AY2298" s="149" t="s">
        <v>155</v>
      </c>
    </row>
    <row r="2299" spans="2:65" s="12" customFormat="1" ht="10.199999999999999">
      <c r="B2299" s="147"/>
      <c r="D2299" s="148" t="s">
        <v>162</v>
      </c>
      <c r="E2299" s="149" t="s">
        <v>1</v>
      </c>
      <c r="F2299" s="150" t="s">
        <v>2322</v>
      </c>
      <c r="H2299" s="149" t="s">
        <v>1</v>
      </c>
      <c r="I2299" s="151"/>
      <c r="L2299" s="147"/>
      <c r="M2299" s="152"/>
      <c r="T2299" s="153"/>
      <c r="AT2299" s="149" t="s">
        <v>162</v>
      </c>
      <c r="AU2299" s="149" t="s">
        <v>82</v>
      </c>
      <c r="AV2299" s="12" t="s">
        <v>80</v>
      </c>
      <c r="AW2299" s="12" t="s">
        <v>30</v>
      </c>
      <c r="AX2299" s="12" t="s">
        <v>73</v>
      </c>
      <c r="AY2299" s="149" t="s">
        <v>155</v>
      </c>
    </row>
    <row r="2300" spans="2:65" s="12" customFormat="1" ht="10.199999999999999">
      <c r="B2300" s="147"/>
      <c r="D2300" s="148" t="s">
        <v>162</v>
      </c>
      <c r="E2300" s="149" t="s">
        <v>1</v>
      </c>
      <c r="F2300" s="150" t="s">
        <v>2355</v>
      </c>
      <c r="H2300" s="149" t="s">
        <v>1</v>
      </c>
      <c r="I2300" s="151"/>
      <c r="L2300" s="147"/>
      <c r="M2300" s="152"/>
      <c r="T2300" s="153"/>
      <c r="AT2300" s="149" t="s">
        <v>162</v>
      </c>
      <c r="AU2300" s="149" t="s">
        <v>82</v>
      </c>
      <c r="AV2300" s="12" t="s">
        <v>80</v>
      </c>
      <c r="AW2300" s="12" t="s">
        <v>30</v>
      </c>
      <c r="AX2300" s="12" t="s">
        <v>73</v>
      </c>
      <c r="AY2300" s="149" t="s">
        <v>155</v>
      </c>
    </row>
    <row r="2301" spans="2:65" s="12" customFormat="1" ht="10.199999999999999">
      <c r="B2301" s="147"/>
      <c r="D2301" s="148" t="s">
        <v>162</v>
      </c>
      <c r="E2301" s="149" t="s">
        <v>1</v>
      </c>
      <c r="F2301" s="150" t="s">
        <v>2356</v>
      </c>
      <c r="H2301" s="149" t="s">
        <v>1</v>
      </c>
      <c r="I2301" s="151"/>
      <c r="L2301" s="147"/>
      <c r="M2301" s="152"/>
      <c r="T2301" s="153"/>
      <c r="AT2301" s="149" t="s">
        <v>162</v>
      </c>
      <c r="AU2301" s="149" t="s">
        <v>82</v>
      </c>
      <c r="AV2301" s="12" t="s">
        <v>80</v>
      </c>
      <c r="AW2301" s="12" t="s">
        <v>30</v>
      </c>
      <c r="AX2301" s="12" t="s">
        <v>73</v>
      </c>
      <c r="AY2301" s="149" t="s">
        <v>155</v>
      </c>
    </row>
    <row r="2302" spans="2:65" s="12" customFormat="1" ht="10.199999999999999">
      <c r="B2302" s="147"/>
      <c r="D2302" s="148" t="s">
        <v>162</v>
      </c>
      <c r="E2302" s="149" t="s">
        <v>1</v>
      </c>
      <c r="F2302" s="150" t="s">
        <v>2357</v>
      </c>
      <c r="H2302" s="149" t="s">
        <v>1</v>
      </c>
      <c r="I2302" s="151"/>
      <c r="L2302" s="147"/>
      <c r="M2302" s="152"/>
      <c r="T2302" s="153"/>
      <c r="AT2302" s="149" t="s">
        <v>162</v>
      </c>
      <c r="AU2302" s="149" t="s">
        <v>82</v>
      </c>
      <c r="AV2302" s="12" t="s">
        <v>80</v>
      </c>
      <c r="AW2302" s="12" t="s">
        <v>30</v>
      </c>
      <c r="AX2302" s="12" t="s">
        <v>73</v>
      </c>
      <c r="AY2302" s="149" t="s">
        <v>155</v>
      </c>
    </row>
    <row r="2303" spans="2:65" s="12" customFormat="1" ht="20.399999999999999">
      <c r="B2303" s="147"/>
      <c r="D2303" s="148" t="s">
        <v>162</v>
      </c>
      <c r="E2303" s="149" t="s">
        <v>1</v>
      </c>
      <c r="F2303" s="150" t="s">
        <v>2358</v>
      </c>
      <c r="H2303" s="149" t="s">
        <v>1</v>
      </c>
      <c r="I2303" s="151"/>
      <c r="L2303" s="147"/>
      <c r="M2303" s="152"/>
      <c r="T2303" s="153"/>
      <c r="AT2303" s="149" t="s">
        <v>162</v>
      </c>
      <c r="AU2303" s="149" t="s">
        <v>82</v>
      </c>
      <c r="AV2303" s="12" t="s">
        <v>80</v>
      </c>
      <c r="AW2303" s="12" t="s">
        <v>30</v>
      </c>
      <c r="AX2303" s="12" t="s">
        <v>73</v>
      </c>
      <c r="AY2303" s="149" t="s">
        <v>155</v>
      </c>
    </row>
    <row r="2304" spans="2:65" s="12" customFormat="1" ht="10.199999999999999">
      <c r="B2304" s="147"/>
      <c r="D2304" s="148" t="s">
        <v>162</v>
      </c>
      <c r="E2304" s="149" t="s">
        <v>1</v>
      </c>
      <c r="F2304" s="150" t="s">
        <v>2359</v>
      </c>
      <c r="H2304" s="149" t="s">
        <v>1</v>
      </c>
      <c r="I2304" s="151"/>
      <c r="L2304" s="147"/>
      <c r="M2304" s="152"/>
      <c r="T2304" s="153"/>
      <c r="AT2304" s="149" t="s">
        <v>162</v>
      </c>
      <c r="AU2304" s="149" t="s">
        <v>82</v>
      </c>
      <c r="AV2304" s="12" t="s">
        <v>80</v>
      </c>
      <c r="AW2304" s="12" t="s">
        <v>30</v>
      </c>
      <c r="AX2304" s="12" t="s">
        <v>73</v>
      </c>
      <c r="AY2304" s="149" t="s">
        <v>155</v>
      </c>
    </row>
    <row r="2305" spans="2:65" s="12" customFormat="1" ht="20.399999999999999">
      <c r="B2305" s="147"/>
      <c r="D2305" s="148" t="s">
        <v>162</v>
      </c>
      <c r="E2305" s="149" t="s">
        <v>1</v>
      </c>
      <c r="F2305" s="150" t="s">
        <v>2360</v>
      </c>
      <c r="H2305" s="149" t="s">
        <v>1</v>
      </c>
      <c r="I2305" s="151"/>
      <c r="L2305" s="147"/>
      <c r="M2305" s="152"/>
      <c r="T2305" s="153"/>
      <c r="AT2305" s="149" t="s">
        <v>162</v>
      </c>
      <c r="AU2305" s="149" t="s">
        <v>82</v>
      </c>
      <c r="AV2305" s="12" t="s">
        <v>80</v>
      </c>
      <c r="AW2305" s="12" t="s">
        <v>30</v>
      </c>
      <c r="AX2305" s="12" t="s">
        <v>73</v>
      </c>
      <c r="AY2305" s="149" t="s">
        <v>155</v>
      </c>
    </row>
    <row r="2306" spans="2:65" s="12" customFormat="1" ht="20.399999999999999">
      <c r="B2306" s="147"/>
      <c r="D2306" s="148" t="s">
        <v>162</v>
      </c>
      <c r="E2306" s="149" t="s">
        <v>1</v>
      </c>
      <c r="F2306" s="150" t="s">
        <v>2361</v>
      </c>
      <c r="H2306" s="149" t="s">
        <v>1</v>
      </c>
      <c r="I2306" s="151"/>
      <c r="L2306" s="147"/>
      <c r="M2306" s="152"/>
      <c r="T2306" s="153"/>
      <c r="AT2306" s="149" t="s">
        <v>162</v>
      </c>
      <c r="AU2306" s="149" t="s">
        <v>82</v>
      </c>
      <c r="AV2306" s="12" t="s">
        <v>80</v>
      </c>
      <c r="AW2306" s="12" t="s">
        <v>30</v>
      </c>
      <c r="AX2306" s="12" t="s">
        <v>73</v>
      </c>
      <c r="AY2306" s="149" t="s">
        <v>155</v>
      </c>
    </row>
    <row r="2307" spans="2:65" s="12" customFormat="1" ht="10.199999999999999">
      <c r="B2307" s="147"/>
      <c r="D2307" s="148" t="s">
        <v>162</v>
      </c>
      <c r="E2307" s="149" t="s">
        <v>1</v>
      </c>
      <c r="F2307" s="150" t="s">
        <v>2362</v>
      </c>
      <c r="H2307" s="149" t="s">
        <v>1</v>
      </c>
      <c r="I2307" s="151"/>
      <c r="L2307" s="147"/>
      <c r="M2307" s="152"/>
      <c r="T2307" s="153"/>
      <c r="AT2307" s="149" t="s">
        <v>162</v>
      </c>
      <c r="AU2307" s="149" t="s">
        <v>82</v>
      </c>
      <c r="AV2307" s="12" t="s">
        <v>80</v>
      </c>
      <c r="AW2307" s="12" t="s">
        <v>30</v>
      </c>
      <c r="AX2307" s="12" t="s">
        <v>73</v>
      </c>
      <c r="AY2307" s="149" t="s">
        <v>155</v>
      </c>
    </row>
    <row r="2308" spans="2:65" s="12" customFormat="1" ht="20.399999999999999">
      <c r="B2308" s="147"/>
      <c r="D2308" s="148" t="s">
        <v>162</v>
      </c>
      <c r="E2308" s="149" t="s">
        <v>1</v>
      </c>
      <c r="F2308" s="150" t="s">
        <v>2363</v>
      </c>
      <c r="H2308" s="149" t="s">
        <v>1</v>
      </c>
      <c r="I2308" s="151"/>
      <c r="L2308" s="147"/>
      <c r="M2308" s="152"/>
      <c r="T2308" s="153"/>
      <c r="AT2308" s="149" t="s">
        <v>162</v>
      </c>
      <c r="AU2308" s="149" t="s">
        <v>82</v>
      </c>
      <c r="AV2308" s="12" t="s">
        <v>80</v>
      </c>
      <c r="AW2308" s="12" t="s">
        <v>30</v>
      </c>
      <c r="AX2308" s="12" t="s">
        <v>73</v>
      </c>
      <c r="AY2308" s="149" t="s">
        <v>155</v>
      </c>
    </row>
    <row r="2309" spans="2:65" s="12" customFormat="1" ht="10.199999999999999">
      <c r="B2309" s="147"/>
      <c r="D2309" s="148" t="s">
        <v>162</v>
      </c>
      <c r="E2309" s="149" t="s">
        <v>1</v>
      </c>
      <c r="F2309" s="150" t="s">
        <v>2364</v>
      </c>
      <c r="H2309" s="149" t="s">
        <v>1</v>
      </c>
      <c r="I2309" s="151"/>
      <c r="L2309" s="147"/>
      <c r="M2309" s="152"/>
      <c r="T2309" s="153"/>
      <c r="AT2309" s="149" t="s">
        <v>162</v>
      </c>
      <c r="AU2309" s="149" t="s">
        <v>82</v>
      </c>
      <c r="AV2309" s="12" t="s">
        <v>80</v>
      </c>
      <c r="AW2309" s="12" t="s">
        <v>30</v>
      </c>
      <c r="AX2309" s="12" t="s">
        <v>73</v>
      </c>
      <c r="AY2309" s="149" t="s">
        <v>155</v>
      </c>
    </row>
    <row r="2310" spans="2:65" s="13" customFormat="1" ht="10.199999999999999">
      <c r="B2310" s="154"/>
      <c r="D2310" s="148" t="s">
        <v>162</v>
      </c>
      <c r="E2310" s="155" t="s">
        <v>1</v>
      </c>
      <c r="F2310" s="156" t="s">
        <v>90</v>
      </c>
      <c r="H2310" s="157">
        <v>4</v>
      </c>
      <c r="I2310" s="158"/>
      <c r="L2310" s="154"/>
      <c r="M2310" s="159"/>
      <c r="T2310" s="160"/>
      <c r="AT2310" s="155" t="s">
        <v>162</v>
      </c>
      <c r="AU2310" s="155" t="s">
        <v>82</v>
      </c>
      <c r="AV2310" s="13" t="s">
        <v>82</v>
      </c>
      <c r="AW2310" s="13" t="s">
        <v>30</v>
      </c>
      <c r="AX2310" s="13" t="s">
        <v>73</v>
      </c>
      <c r="AY2310" s="155" t="s">
        <v>155</v>
      </c>
    </row>
    <row r="2311" spans="2:65" s="14" customFormat="1" ht="10.199999999999999">
      <c r="B2311" s="161"/>
      <c r="D2311" s="148" t="s">
        <v>162</v>
      </c>
      <c r="E2311" s="162" t="s">
        <v>1</v>
      </c>
      <c r="F2311" s="163" t="s">
        <v>165</v>
      </c>
      <c r="H2311" s="164">
        <v>4</v>
      </c>
      <c r="I2311" s="165"/>
      <c r="L2311" s="161"/>
      <c r="M2311" s="166"/>
      <c r="T2311" s="167"/>
      <c r="AT2311" s="162" t="s">
        <v>162</v>
      </c>
      <c r="AU2311" s="162" t="s">
        <v>82</v>
      </c>
      <c r="AV2311" s="14" t="s">
        <v>90</v>
      </c>
      <c r="AW2311" s="14" t="s">
        <v>30</v>
      </c>
      <c r="AX2311" s="14" t="s">
        <v>80</v>
      </c>
      <c r="AY2311" s="162" t="s">
        <v>155</v>
      </c>
    </row>
    <row r="2312" spans="2:65" s="1" customFormat="1" ht="16.5" customHeight="1">
      <c r="B2312" s="32"/>
      <c r="C2312" s="133" t="s">
        <v>1540</v>
      </c>
      <c r="D2312" s="133" t="s">
        <v>158</v>
      </c>
      <c r="E2312" s="134" t="s">
        <v>2365</v>
      </c>
      <c r="F2312" s="135" t="s">
        <v>2366</v>
      </c>
      <c r="G2312" s="136" t="s">
        <v>1702</v>
      </c>
      <c r="H2312" s="137">
        <v>1</v>
      </c>
      <c r="I2312" s="138"/>
      <c r="J2312" s="139">
        <f>ROUND(I2312*H2312,2)</f>
        <v>0</v>
      </c>
      <c r="K2312" s="140"/>
      <c r="L2312" s="32"/>
      <c r="M2312" s="141" t="s">
        <v>1</v>
      </c>
      <c r="N2312" s="142" t="s">
        <v>38</v>
      </c>
      <c r="P2312" s="143">
        <f>O2312*H2312</f>
        <v>0</v>
      </c>
      <c r="Q2312" s="143">
        <v>0</v>
      </c>
      <c r="R2312" s="143">
        <f>Q2312*H2312</f>
        <v>0</v>
      </c>
      <c r="S2312" s="143">
        <v>0</v>
      </c>
      <c r="T2312" s="144">
        <f>S2312*H2312</f>
        <v>0</v>
      </c>
      <c r="AR2312" s="145" t="s">
        <v>242</v>
      </c>
      <c r="AT2312" s="145" t="s">
        <v>158</v>
      </c>
      <c r="AU2312" s="145" t="s">
        <v>82</v>
      </c>
      <c r="AY2312" s="17" t="s">
        <v>155</v>
      </c>
      <c r="BE2312" s="146">
        <f>IF(N2312="základní",J2312,0)</f>
        <v>0</v>
      </c>
      <c r="BF2312" s="146">
        <f>IF(N2312="snížená",J2312,0)</f>
        <v>0</v>
      </c>
      <c r="BG2312" s="146">
        <f>IF(N2312="zákl. přenesená",J2312,0)</f>
        <v>0</v>
      </c>
      <c r="BH2312" s="146">
        <f>IF(N2312="sníž. přenesená",J2312,0)</f>
        <v>0</v>
      </c>
      <c r="BI2312" s="146">
        <f>IF(N2312="nulová",J2312,0)</f>
        <v>0</v>
      </c>
      <c r="BJ2312" s="17" t="s">
        <v>80</v>
      </c>
      <c r="BK2312" s="146">
        <f>ROUND(I2312*H2312,2)</f>
        <v>0</v>
      </c>
      <c r="BL2312" s="17" t="s">
        <v>242</v>
      </c>
      <c r="BM2312" s="145" t="s">
        <v>2367</v>
      </c>
    </row>
    <row r="2313" spans="2:65" s="12" customFormat="1" ht="10.199999999999999">
      <c r="B2313" s="147"/>
      <c r="D2313" s="148" t="s">
        <v>162</v>
      </c>
      <c r="E2313" s="149" t="s">
        <v>1</v>
      </c>
      <c r="F2313" s="150" t="s">
        <v>2288</v>
      </c>
      <c r="H2313" s="149" t="s">
        <v>1</v>
      </c>
      <c r="I2313" s="151"/>
      <c r="L2313" s="147"/>
      <c r="M2313" s="152"/>
      <c r="T2313" s="153"/>
      <c r="AT2313" s="149" t="s">
        <v>162</v>
      </c>
      <c r="AU2313" s="149" t="s">
        <v>82</v>
      </c>
      <c r="AV2313" s="12" t="s">
        <v>80</v>
      </c>
      <c r="AW2313" s="12" t="s">
        <v>30</v>
      </c>
      <c r="AX2313" s="12" t="s">
        <v>73</v>
      </c>
      <c r="AY2313" s="149" t="s">
        <v>155</v>
      </c>
    </row>
    <row r="2314" spans="2:65" s="12" customFormat="1" ht="20.399999999999999">
      <c r="B2314" s="147"/>
      <c r="D2314" s="148" t="s">
        <v>162</v>
      </c>
      <c r="E2314" s="149" t="s">
        <v>1</v>
      </c>
      <c r="F2314" s="150" t="s">
        <v>2368</v>
      </c>
      <c r="H2314" s="149" t="s">
        <v>1</v>
      </c>
      <c r="I2314" s="151"/>
      <c r="L2314" s="147"/>
      <c r="M2314" s="152"/>
      <c r="T2314" s="153"/>
      <c r="AT2314" s="149" t="s">
        <v>162</v>
      </c>
      <c r="AU2314" s="149" t="s">
        <v>82</v>
      </c>
      <c r="AV2314" s="12" t="s">
        <v>80</v>
      </c>
      <c r="AW2314" s="12" t="s">
        <v>30</v>
      </c>
      <c r="AX2314" s="12" t="s">
        <v>73</v>
      </c>
      <c r="AY2314" s="149" t="s">
        <v>155</v>
      </c>
    </row>
    <row r="2315" spans="2:65" s="12" customFormat="1" ht="20.399999999999999">
      <c r="B2315" s="147"/>
      <c r="D2315" s="148" t="s">
        <v>162</v>
      </c>
      <c r="E2315" s="149" t="s">
        <v>1</v>
      </c>
      <c r="F2315" s="150" t="s">
        <v>2291</v>
      </c>
      <c r="H2315" s="149" t="s">
        <v>1</v>
      </c>
      <c r="I2315" s="151"/>
      <c r="L2315" s="147"/>
      <c r="M2315" s="152"/>
      <c r="T2315" s="153"/>
      <c r="AT2315" s="149" t="s">
        <v>162</v>
      </c>
      <c r="AU2315" s="149" t="s">
        <v>82</v>
      </c>
      <c r="AV2315" s="12" t="s">
        <v>80</v>
      </c>
      <c r="AW2315" s="12" t="s">
        <v>30</v>
      </c>
      <c r="AX2315" s="12" t="s">
        <v>73</v>
      </c>
      <c r="AY2315" s="149" t="s">
        <v>155</v>
      </c>
    </row>
    <row r="2316" spans="2:65" s="12" customFormat="1" ht="20.399999999999999">
      <c r="B2316" s="147"/>
      <c r="D2316" s="148" t="s">
        <v>162</v>
      </c>
      <c r="E2316" s="149" t="s">
        <v>1</v>
      </c>
      <c r="F2316" s="150" t="s">
        <v>2369</v>
      </c>
      <c r="H2316" s="149" t="s">
        <v>1</v>
      </c>
      <c r="I2316" s="151"/>
      <c r="L2316" s="147"/>
      <c r="M2316" s="152"/>
      <c r="T2316" s="153"/>
      <c r="AT2316" s="149" t="s">
        <v>162</v>
      </c>
      <c r="AU2316" s="149" t="s">
        <v>82</v>
      </c>
      <c r="AV2316" s="12" t="s">
        <v>80</v>
      </c>
      <c r="AW2316" s="12" t="s">
        <v>30</v>
      </c>
      <c r="AX2316" s="12" t="s">
        <v>73</v>
      </c>
      <c r="AY2316" s="149" t="s">
        <v>155</v>
      </c>
    </row>
    <row r="2317" spans="2:65" s="12" customFormat="1" ht="10.199999999999999">
      <c r="B2317" s="147"/>
      <c r="D2317" s="148" t="s">
        <v>162</v>
      </c>
      <c r="E2317" s="149" t="s">
        <v>1</v>
      </c>
      <c r="F2317" s="150" t="s">
        <v>2370</v>
      </c>
      <c r="H2317" s="149" t="s">
        <v>1</v>
      </c>
      <c r="I2317" s="151"/>
      <c r="L2317" s="147"/>
      <c r="M2317" s="152"/>
      <c r="T2317" s="153"/>
      <c r="AT2317" s="149" t="s">
        <v>162</v>
      </c>
      <c r="AU2317" s="149" t="s">
        <v>82</v>
      </c>
      <c r="AV2317" s="12" t="s">
        <v>80</v>
      </c>
      <c r="AW2317" s="12" t="s">
        <v>30</v>
      </c>
      <c r="AX2317" s="12" t="s">
        <v>73</v>
      </c>
      <c r="AY2317" s="149" t="s">
        <v>155</v>
      </c>
    </row>
    <row r="2318" spans="2:65" s="12" customFormat="1" ht="10.199999999999999">
      <c r="B2318" s="147"/>
      <c r="D2318" s="148" t="s">
        <v>162</v>
      </c>
      <c r="E2318" s="149" t="s">
        <v>1</v>
      </c>
      <c r="F2318" s="150" t="s">
        <v>2293</v>
      </c>
      <c r="H2318" s="149" t="s">
        <v>1</v>
      </c>
      <c r="I2318" s="151"/>
      <c r="L2318" s="147"/>
      <c r="M2318" s="152"/>
      <c r="T2318" s="153"/>
      <c r="AT2318" s="149" t="s">
        <v>162</v>
      </c>
      <c r="AU2318" s="149" t="s">
        <v>82</v>
      </c>
      <c r="AV2318" s="12" t="s">
        <v>80</v>
      </c>
      <c r="AW2318" s="12" t="s">
        <v>30</v>
      </c>
      <c r="AX2318" s="12" t="s">
        <v>73</v>
      </c>
      <c r="AY2318" s="149" t="s">
        <v>155</v>
      </c>
    </row>
    <row r="2319" spans="2:65" s="12" customFormat="1" ht="10.199999999999999">
      <c r="B2319" s="147"/>
      <c r="D2319" s="148" t="s">
        <v>162</v>
      </c>
      <c r="E2319" s="149" t="s">
        <v>1</v>
      </c>
      <c r="F2319" s="150" t="s">
        <v>2371</v>
      </c>
      <c r="H2319" s="149" t="s">
        <v>1</v>
      </c>
      <c r="I2319" s="151"/>
      <c r="L2319" s="147"/>
      <c r="M2319" s="152"/>
      <c r="T2319" s="153"/>
      <c r="AT2319" s="149" t="s">
        <v>162</v>
      </c>
      <c r="AU2319" s="149" t="s">
        <v>82</v>
      </c>
      <c r="AV2319" s="12" t="s">
        <v>80</v>
      </c>
      <c r="AW2319" s="12" t="s">
        <v>30</v>
      </c>
      <c r="AX2319" s="12" t="s">
        <v>73</v>
      </c>
      <c r="AY2319" s="149" t="s">
        <v>155</v>
      </c>
    </row>
    <row r="2320" spans="2:65" s="12" customFormat="1" ht="10.199999999999999">
      <c r="B2320" s="147"/>
      <c r="D2320" s="148" t="s">
        <v>162</v>
      </c>
      <c r="E2320" s="149" t="s">
        <v>1</v>
      </c>
      <c r="F2320" s="150" t="s">
        <v>2347</v>
      </c>
      <c r="H2320" s="149" t="s">
        <v>1</v>
      </c>
      <c r="I2320" s="151"/>
      <c r="L2320" s="147"/>
      <c r="M2320" s="152"/>
      <c r="T2320" s="153"/>
      <c r="AT2320" s="149" t="s">
        <v>162</v>
      </c>
      <c r="AU2320" s="149" t="s">
        <v>82</v>
      </c>
      <c r="AV2320" s="12" t="s">
        <v>80</v>
      </c>
      <c r="AW2320" s="12" t="s">
        <v>30</v>
      </c>
      <c r="AX2320" s="12" t="s">
        <v>73</v>
      </c>
      <c r="AY2320" s="149" t="s">
        <v>155</v>
      </c>
    </row>
    <row r="2321" spans="2:65" s="12" customFormat="1" ht="20.399999999999999">
      <c r="B2321" s="147"/>
      <c r="D2321" s="148" t="s">
        <v>162</v>
      </c>
      <c r="E2321" s="149" t="s">
        <v>1</v>
      </c>
      <c r="F2321" s="150" t="s">
        <v>2296</v>
      </c>
      <c r="H2321" s="149" t="s">
        <v>1</v>
      </c>
      <c r="I2321" s="151"/>
      <c r="L2321" s="147"/>
      <c r="M2321" s="152"/>
      <c r="T2321" s="153"/>
      <c r="AT2321" s="149" t="s">
        <v>162</v>
      </c>
      <c r="AU2321" s="149" t="s">
        <v>82</v>
      </c>
      <c r="AV2321" s="12" t="s">
        <v>80</v>
      </c>
      <c r="AW2321" s="12" t="s">
        <v>30</v>
      </c>
      <c r="AX2321" s="12" t="s">
        <v>73</v>
      </c>
      <c r="AY2321" s="149" t="s">
        <v>155</v>
      </c>
    </row>
    <row r="2322" spans="2:65" s="12" customFormat="1" ht="20.399999999999999">
      <c r="B2322" s="147"/>
      <c r="D2322" s="148" t="s">
        <v>162</v>
      </c>
      <c r="E2322" s="149" t="s">
        <v>1</v>
      </c>
      <c r="F2322" s="150" t="s">
        <v>2297</v>
      </c>
      <c r="H2322" s="149" t="s">
        <v>1</v>
      </c>
      <c r="I2322" s="151"/>
      <c r="L2322" s="147"/>
      <c r="M2322" s="152"/>
      <c r="T2322" s="153"/>
      <c r="AT2322" s="149" t="s">
        <v>162</v>
      </c>
      <c r="AU2322" s="149" t="s">
        <v>82</v>
      </c>
      <c r="AV2322" s="12" t="s">
        <v>80</v>
      </c>
      <c r="AW2322" s="12" t="s">
        <v>30</v>
      </c>
      <c r="AX2322" s="12" t="s">
        <v>73</v>
      </c>
      <c r="AY2322" s="149" t="s">
        <v>155</v>
      </c>
    </row>
    <row r="2323" spans="2:65" s="12" customFormat="1" ht="20.399999999999999">
      <c r="B2323" s="147"/>
      <c r="D2323" s="148" t="s">
        <v>162</v>
      </c>
      <c r="E2323" s="149" t="s">
        <v>1</v>
      </c>
      <c r="F2323" s="150" t="s">
        <v>2298</v>
      </c>
      <c r="H2323" s="149" t="s">
        <v>1</v>
      </c>
      <c r="I2323" s="151"/>
      <c r="L2323" s="147"/>
      <c r="M2323" s="152"/>
      <c r="T2323" s="153"/>
      <c r="AT2323" s="149" t="s">
        <v>162</v>
      </c>
      <c r="AU2323" s="149" t="s">
        <v>82</v>
      </c>
      <c r="AV2323" s="12" t="s">
        <v>80</v>
      </c>
      <c r="AW2323" s="12" t="s">
        <v>30</v>
      </c>
      <c r="AX2323" s="12" t="s">
        <v>73</v>
      </c>
      <c r="AY2323" s="149" t="s">
        <v>155</v>
      </c>
    </row>
    <row r="2324" spans="2:65" s="12" customFormat="1" ht="10.199999999999999">
      <c r="B2324" s="147"/>
      <c r="D2324" s="148" t="s">
        <v>162</v>
      </c>
      <c r="E2324" s="149" t="s">
        <v>1</v>
      </c>
      <c r="F2324" s="150" t="s">
        <v>2372</v>
      </c>
      <c r="H2324" s="149" t="s">
        <v>1</v>
      </c>
      <c r="I2324" s="151"/>
      <c r="L2324" s="147"/>
      <c r="M2324" s="152"/>
      <c r="T2324" s="153"/>
      <c r="AT2324" s="149" t="s">
        <v>162</v>
      </c>
      <c r="AU2324" s="149" t="s">
        <v>82</v>
      </c>
      <c r="AV2324" s="12" t="s">
        <v>80</v>
      </c>
      <c r="AW2324" s="12" t="s">
        <v>30</v>
      </c>
      <c r="AX2324" s="12" t="s">
        <v>73</v>
      </c>
      <c r="AY2324" s="149" t="s">
        <v>155</v>
      </c>
    </row>
    <row r="2325" spans="2:65" s="13" customFormat="1" ht="10.199999999999999">
      <c r="B2325" s="154"/>
      <c r="D2325" s="148" t="s">
        <v>162</v>
      </c>
      <c r="E2325" s="155" t="s">
        <v>1</v>
      </c>
      <c r="F2325" s="156" t="s">
        <v>80</v>
      </c>
      <c r="H2325" s="157">
        <v>1</v>
      </c>
      <c r="I2325" s="158"/>
      <c r="L2325" s="154"/>
      <c r="M2325" s="159"/>
      <c r="T2325" s="160"/>
      <c r="AT2325" s="155" t="s">
        <v>162</v>
      </c>
      <c r="AU2325" s="155" t="s">
        <v>82</v>
      </c>
      <c r="AV2325" s="13" t="s">
        <v>82</v>
      </c>
      <c r="AW2325" s="13" t="s">
        <v>30</v>
      </c>
      <c r="AX2325" s="13" t="s">
        <v>73</v>
      </c>
      <c r="AY2325" s="155" t="s">
        <v>155</v>
      </c>
    </row>
    <row r="2326" spans="2:65" s="14" customFormat="1" ht="10.199999999999999">
      <c r="B2326" s="161"/>
      <c r="D2326" s="148" t="s">
        <v>162</v>
      </c>
      <c r="E2326" s="162" t="s">
        <v>1</v>
      </c>
      <c r="F2326" s="163" t="s">
        <v>165</v>
      </c>
      <c r="H2326" s="164">
        <v>1</v>
      </c>
      <c r="I2326" s="165"/>
      <c r="L2326" s="161"/>
      <c r="M2326" s="166"/>
      <c r="T2326" s="167"/>
      <c r="AT2326" s="162" t="s">
        <v>162</v>
      </c>
      <c r="AU2326" s="162" t="s">
        <v>82</v>
      </c>
      <c r="AV2326" s="14" t="s">
        <v>90</v>
      </c>
      <c r="AW2326" s="14" t="s">
        <v>30</v>
      </c>
      <c r="AX2326" s="14" t="s">
        <v>80</v>
      </c>
      <c r="AY2326" s="162" t="s">
        <v>155</v>
      </c>
    </row>
    <row r="2327" spans="2:65" s="1" customFormat="1" ht="16.5" customHeight="1">
      <c r="B2327" s="32"/>
      <c r="C2327" s="133" t="s">
        <v>2373</v>
      </c>
      <c r="D2327" s="133" t="s">
        <v>158</v>
      </c>
      <c r="E2327" s="134" t="s">
        <v>2374</v>
      </c>
      <c r="F2327" s="135" t="s">
        <v>2375</v>
      </c>
      <c r="G2327" s="136" t="s">
        <v>1702</v>
      </c>
      <c r="H2327" s="137">
        <v>1</v>
      </c>
      <c r="I2327" s="138"/>
      <c r="J2327" s="139">
        <f>ROUND(I2327*H2327,2)</f>
        <v>0</v>
      </c>
      <c r="K2327" s="140"/>
      <c r="L2327" s="32"/>
      <c r="M2327" s="141" t="s">
        <v>1</v>
      </c>
      <c r="N2327" s="142" t="s">
        <v>38</v>
      </c>
      <c r="P2327" s="143">
        <f>O2327*H2327</f>
        <v>0</v>
      </c>
      <c r="Q2327" s="143">
        <v>0</v>
      </c>
      <c r="R2327" s="143">
        <f>Q2327*H2327</f>
        <v>0</v>
      </c>
      <c r="S2327" s="143">
        <v>0</v>
      </c>
      <c r="T2327" s="144">
        <f>S2327*H2327</f>
        <v>0</v>
      </c>
      <c r="AR2327" s="145" t="s">
        <v>242</v>
      </c>
      <c r="AT2327" s="145" t="s">
        <v>158</v>
      </c>
      <c r="AU2327" s="145" t="s">
        <v>82</v>
      </c>
      <c r="AY2327" s="17" t="s">
        <v>155</v>
      </c>
      <c r="BE2327" s="146">
        <f>IF(N2327="základní",J2327,0)</f>
        <v>0</v>
      </c>
      <c r="BF2327" s="146">
        <f>IF(N2327="snížená",J2327,0)</f>
        <v>0</v>
      </c>
      <c r="BG2327" s="146">
        <f>IF(N2327="zákl. přenesená",J2327,0)</f>
        <v>0</v>
      </c>
      <c r="BH2327" s="146">
        <f>IF(N2327="sníž. přenesená",J2327,0)</f>
        <v>0</v>
      </c>
      <c r="BI2327" s="146">
        <f>IF(N2327="nulová",J2327,0)</f>
        <v>0</v>
      </c>
      <c r="BJ2327" s="17" t="s">
        <v>80</v>
      </c>
      <c r="BK2327" s="146">
        <f>ROUND(I2327*H2327,2)</f>
        <v>0</v>
      </c>
      <c r="BL2327" s="17" t="s">
        <v>242</v>
      </c>
      <c r="BM2327" s="145" t="s">
        <v>2376</v>
      </c>
    </row>
    <row r="2328" spans="2:65" s="12" customFormat="1" ht="10.199999999999999">
      <c r="B2328" s="147"/>
      <c r="D2328" s="148" t="s">
        <v>162</v>
      </c>
      <c r="E2328" s="149" t="s">
        <v>1</v>
      </c>
      <c r="F2328" s="150" t="s">
        <v>2288</v>
      </c>
      <c r="H2328" s="149" t="s">
        <v>1</v>
      </c>
      <c r="I2328" s="151"/>
      <c r="L2328" s="147"/>
      <c r="M2328" s="152"/>
      <c r="T2328" s="153"/>
      <c r="AT2328" s="149" t="s">
        <v>162</v>
      </c>
      <c r="AU2328" s="149" t="s">
        <v>82</v>
      </c>
      <c r="AV2328" s="12" t="s">
        <v>80</v>
      </c>
      <c r="AW2328" s="12" t="s">
        <v>30</v>
      </c>
      <c r="AX2328" s="12" t="s">
        <v>73</v>
      </c>
      <c r="AY2328" s="149" t="s">
        <v>155</v>
      </c>
    </row>
    <row r="2329" spans="2:65" s="12" customFormat="1" ht="10.199999999999999">
      <c r="B2329" s="147"/>
      <c r="D2329" s="148" t="s">
        <v>162</v>
      </c>
      <c r="E2329" s="149" t="s">
        <v>1</v>
      </c>
      <c r="F2329" s="150" t="s">
        <v>2322</v>
      </c>
      <c r="H2329" s="149" t="s">
        <v>1</v>
      </c>
      <c r="I2329" s="151"/>
      <c r="L2329" s="147"/>
      <c r="M2329" s="152"/>
      <c r="T2329" s="153"/>
      <c r="AT2329" s="149" t="s">
        <v>162</v>
      </c>
      <c r="AU2329" s="149" t="s">
        <v>82</v>
      </c>
      <c r="AV2329" s="12" t="s">
        <v>80</v>
      </c>
      <c r="AW2329" s="12" t="s">
        <v>30</v>
      </c>
      <c r="AX2329" s="12" t="s">
        <v>73</v>
      </c>
      <c r="AY2329" s="149" t="s">
        <v>155</v>
      </c>
    </row>
    <row r="2330" spans="2:65" s="12" customFormat="1" ht="20.399999999999999">
      <c r="B2330" s="147"/>
      <c r="D2330" s="148" t="s">
        <v>162</v>
      </c>
      <c r="E2330" s="149" t="s">
        <v>1</v>
      </c>
      <c r="F2330" s="150" t="s">
        <v>2291</v>
      </c>
      <c r="H2330" s="149" t="s">
        <v>1</v>
      </c>
      <c r="I2330" s="151"/>
      <c r="L2330" s="147"/>
      <c r="M2330" s="152"/>
      <c r="T2330" s="153"/>
      <c r="AT2330" s="149" t="s">
        <v>162</v>
      </c>
      <c r="AU2330" s="149" t="s">
        <v>82</v>
      </c>
      <c r="AV2330" s="12" t="s">
        <v>80</v>
      </c>
      <c r="AW2330" s="12" t="s">
        <v>30</v>
      </c>
      <c r="AX2330" s="12" t="s">
        <v>73</v>
      </c>
      <c r="AY2330" s="149" t="s">
        <v>155</v>
      </c>
    </row>
    <row r="2331" spans="2:65" s="12" customFormat="1" ht="20.399999999999999">
      <c r="B2331" s="147"/>
      <c r="D2331" s="148" t="s">
        <v>162</v>
      </c>
      <c r="E2331" s="149" t="s">
        <v>1</v>
      </c>
      <c r="F2331" s="150" t="s">
        <v>2292</v>
      </c>
      <c r="H2331" s="149" t="s">
        <v>1</v>
      </c>
      <c r="I2331" s="151"/>
      <c r="L2331" s="147"/>
      <c r="M2331" s="152"/>
      <c r="T2331" s="153"/>
      <c r="AT2331" s="149" t="s">
        <v>162</v>
      </c>
      <c r="AU2331" s="149" t="s">
        <v>82</v>
      </c>
      <c r="AV2331" s="12" t="s">
        <v>80</v>
      </c>
      <c r="AW2331" s="12" t="s">
        <v>30</v>
      </c>
      <c r="AX2331" s="12" t="s">
        <v>73</v>
      </c>
      <c r="AY2331" s="149" t="s">
        <v>155</v>
      </c>
    </row>
    <row r="2332" spans="2:65" s="12" customFormat="1" ht="10.199999999999999">
      <c r="B2332" s="147"/>
      <c r="D2332" s="148" t="s">
        <v>162</v>
      </c>
      <c r="E2332" s="149" t="s">
        <v>1</v>
      </c>
      <c r="F2332" s="150" t="s">
        <v>2293</v>
      </c>
      <c r="H2332" s="149" t="s">
        <v>1</v>
      </c>
      <c r="I2332" s="151"/>
      <c r="L2332" s="147"/>
      <c r="M2332" s="152"/>
      <c r="T2332" s="153"/>
      <c r="AT2332" s="149" t="s">
        <v>162</v>
      </c>
      <c r="AU2332" s="149" t="s">
        <v>82</v>
      </c>
      <c r="AV2332" s="12" t="s">
        <v>80</v>
      </c>
      <c r="AW2332" s="12" t="s">
        <v>30</v>
      </c>
      <c r="AX2332" s="12" t="s">
        <v>73</v>
      </c>
      <c r="AY2332" s="149" t="s">
        <v>155</v>
      </c>
    </row>
    <row r="2333" spans="2:65" s="12" customFormat="1" ht="10.199999999999999">
      <c r="B2333" s="147"/>
      <c r="D2333" s="148" t="s">
        <v>162</v>
      </c>
      <c r="E2333" s="149" t="s">
        <v>1</v>
      </c>
      <c r="F2333" s="150" t="s">
        <v>2294</v>
      </c>
      <c r="H2333" s="149" t="s">
        <v>1</v>
      </c>
      <c r="I2333" s="151"/>
      <c r="L2333" s="147"/>
      <c r="M2333" s="152"/>
      <c r="T2333" s="153"/>
      <c r="AT2333" s="149" t="s">
        <v>162</v>
      </c>
      <c r="AU2333" s="149" t="s">
        <v>82</v>
      </c>
      <c r="AV2333" s="12" t="s">
        <v>80</v>
      </c>
      <c r="AW2333" s="12" t="s">
        <v>30</v>
      </c>
      <c r="AX2333" s="12" t="s">
        <v>73</v>
      </c>
      <c r="AY2333" s="149" t="s">
        <v>155</v>
      </c>
    </row>
    <row r="2334" spans="2:65" s="12" customFormat="1" ht="10.199999999999999">
      <c r="B2334" s="147"/>
      <c r="D2334" s="148" t="s">
        <v>162</v>
      </c>
      <c r="E2334" s="149" t="s">
        <v>1</v>
      </c>
      <c r="F2334" s="150" t="s">
        <v>2377</v>
      </c>
      <c r="H2334" s="149" t="s">
        <v>1</v>
      </c>
      <c r="I2334" s="151"/>
      <c r="L2334" s="147"/>
      <c r="M2334" s="152"/>
      <c r="T2334" s="153"/>
      <c r="AT2334" s="149" t="s">
        <v>162</v>
      </c>
      <c r="AU2334" s="149" t="s">
        <v>82</v>
      </c>
      <c r="AV2334" s="12" t="s">
        <v>80</v>
      </c>
      <c r="AW2334" s="12" t="s">
        <v>30</v>
      </c>
      <c r="AX2334" s="12" t="s">
        <v>73</v>
      </c>
      <c r="AY2334" s="149" t="s">
        <v>155</v>
      </c>
    </row>
    <row r="2335" spans="2:65" s="12" customFormat="1" ht="20.399999999999999">
      <c r="B2335" s="147"/>
      <c r="D2335" s="148" t="s">
        <v>162</v>
      </c>
      <c r="E2335" s="149" t="s">
        <v>1</v>
      </c>
      <c r="F2335" s="150" t="s">
        <v>2296</v>
      </c>
      <c r="H2335" s="149" t="s">
        <v>1</v>
      </c>
      <c r="I2335" s="151"/>
      <c r="L2335" s="147"/>
      <c r="M2335" s="152"/>
      <c r="T2335" s="153"/>
      <c r="AT2335" s="149" t="s">
        <v>162</v>
      </c>
      <c r="AU2335" s="149" t="s">
        <v>82</v>
      </c>
      <c r="AV2335" s="12" t="s">
        <v>80</v>
      </c>
      <c r="AW2335" s="12" t="s">
        <v>30</v>
      </c>
      <c r="AX2335" s="12" t="s">
        <v>73</v>
      </c>
      <c r="AY2335" s="149" t="s">
        <v>155</v>
      </c>
    </row>
    <row r="2336" spans="2:65" s="12" customFormat="1" ht="20.399999999999999">
      <c r="B2336" s="147"/>
      <c r="D2336" s="148" t="s">
        <v>162</v>
      </c>
      <c r="E2336" s="149" t="s">
        <v>1</v>
      </c>
      <c r="F2336" s="150" t="s">
        <v>2297</v>
      </c>
      <c r="H2336" s="149" t="s">
        <v>1</v>
      </c>
      <c r="I2336" s="151"/>
      <c r="L2336" s="147"/>
      <c r="M2336" s="152"/>
      <c r="T2336" s="153"/>
      <c r="AT2336" s="149" t="s">
        <v>162</v>
      </c>
      <c r="AU2336" s="149" t="s">
        <v>82</v>
      </c>
      <c r="AV2336" s="12" t="s">
        <v>80</v>
      </c>
      <c r="AW2336" s="12" t="s">
        <v>30</v>
      </c>
      <c r="AX2336" s="12" t="s">
        <v>73</v>
      </c>
      <c r="AY2336" s="149" t="s">
        <v>155</v>
      </c>
    </row>
    <row r="2337" spans="2:65" s="12" customFormat="1" ht="20.399999999999999">
      <c r="B2337" s="147"/>
      <c r="D2337" s="148" t="s">
        <v>162</v>
      </c>
      <c r="E2337" s="149" t="s">
        <v>1</v>
      </c>
      <c r="F2337" s="150" t="s">
        <v>2378</v>
      </c>
      <c r="H2337" s="149" t="s">
        <v>1</v>
      </c>
      <c r="I2337" s="151"/>
      <c r="L2337" s="147"/>
      <c r="M2337" s="152"/>
      <c r="T2337" s="153"/>
      <c r="AT2337" s="149" t="s">
        <v>162</v>
      </c>
      <c r="AU2337" s="149" t="s">
        <v>82</v>
      </c>
      <c r="AV2337" s="12" t="s">
        <v>80</v>
      </c>
      <c r="AW2337" s="12" t="s">
        <v>30</v>
      </c>
      <c r="AX2337" s="12" t="s">
        <v>73</v>
      </c>
      <c r="AY2337" s="149" t="s">
        <v>155</v>
      </c>
    </row>
    <row r="2338" spans="2:65" s="12" customFormat="1" ht="10.199999999999999">
      <c r="B2338" s="147"/>
      <c r="D2338" s="148" t="s">
        <v>162</v>
      </c>
      <c r="E2338" s="149" t="s">
        <v>1</v>
      </c>
      <c r="F2338" s="150" t="s">
        <v>2379</v>
      </c>
      <c r="H2338" s="149" t="s">
        <v>1</v>
      </c>
      <c r="I2338" s="151"/>
      <c r="L2338" s="147"/>
      <c r="M2338" s="152"/>
      <c r="T2338" s="153"/>
      <c r="AT2338" s="149" t="s">
        <v>162</v>
      </c>
      <c r="AU2338" s="149" t="s">
        <v>82</v>
      </c>
      <c r="AV2338" s="12" t="s">
        <v>80</v>
      </c>
      <c r="AW2338" s="12" t="s">
        <v>30</v>
      </c>
      <c r="AX2338" s="12" t="s">
        <v>73</v>
      </c>
      <c r="AY2338" s="149" t="s">
        <v>155</v>
      </c>
    </row>
    <row r="2339" spans="2:65" s="13" customFormat="1" ht="10.199999999999999">
      <c r="B2339" s="154"/>
      <c r="D2339" s="148" t="s">
        <v>162</v>
      </c>
      <c r="E2339" s="155" t="s">
        <v>1</v>
      </c>
      <c r="F2339" s="156" t="s">
        <v>80</v>
      </c>
      <c r="H2339" s="157">
        <v>1</v>
      </c>
      <c r="I2339" s="158"/>
      <c r="L2339" s="154"/>
      <c r="M2339" s="159"/>
      <c r="T2339" s="160"/>
      <c r="AT2339" s="155" t="s">
        <v>162</v>
      </c>
      <c r="AU2339" s="155" t="s">
        <v>82</v>
      </c>
      <c r="AV2339" s="13" t="s">
        <v>82</v>
      </c>
      <c r="AW2339" s="13" t="s">
        <v>30</v>
      </c>
      <c r="AX2339" s="13" t="s">
        <v>73</v>
      </c>
      <c r="AY2339" s="155" t="s">
        <v>155</v>
      </c>
    </row>
    <row r="2340" spans="2:65" s="14" customFormat="1" ht="10.199999999999999">
      <c r="B2340" s="161"/>
      <c r="D2340" s="148" t="s">
        <v>162</v>
      </c>
      <c r="E2340" s="162" t="s">
        <v>1</v>
      </c>
      <c r="F2340" s="163" t="s">
        <v>165</v>
      </c>
      <c r="H2340" s="164">
        <v>1</v>
      </c>
      <c r="I2340" s="165"/>
      <c r="L2340" s="161"/>
      <c r="M2340" s="166"/>
      <c r="T2340" s="167"/>
      <c r="AT2340" s="162" t="s">
        <v>162</v>
      </c>
      <c r="AU2340" s="162" t="s">
        <v>82</v>
      </c>
      <c r="AV2340" s="14" t="s">
        <v>90</v>
      </c>
      <c r="AW2340" s="14" t="s">
        <v>30</v>
      </c>
      <c r="AX2340" s="14" t="s">
        <v>80</v>
      </c>
      <c r="AY2340" s="162" t="s">
        <v>155</v>
      </c>
    </row>
    <row r="2341" spans="2:65" s="1" customFormat="1" ht="16.5" customHeight="1">
      <c r="B2341" s="32"/>
      <c r="C2341" s="133" t="s">
        <v>1547</v>
      </c>
      <c r="D2341" s="133" t="s">
        <v>158</v>
      </c>
      <c r="E2341" s="134" t="s">
        <v>2380</v>
      </c>
      <c r="F2341" s="135" t="s">
        <v>2381</v>
      </c>
      <c r="G2341" s="136" t="s">
        <v>1702</v>
      </c>
      <c r="H2341" s="137">
        <v>2</v>
      </c>
      <c r="I2341" s="138"/>
      <c r="J2341" s="139">
        <f>ROUND(I2341*H2341,2)</f>
        <v>0</v>
      </c>
      <c r="K2341" s="140"/>
      <c r="L2341" s="32"/>
      <c r="M2341" s="141" t="s">
        <v>1</v>
      </c>
      <c r="N2341" s="142" t="s">
        <v>38</v>
      </c>
      <c r="P2341" s="143">
        <f>O2341*H2341</f>
        <v>0</v>
      </c>
      <c r="Q2341" s="143">
        <v>0</v>
      </c>
      <c r="R2341" s="143">
        <f>Q2341*H2341</f>
        <v>0</v>
      </c>
      <c r="S2341" s="143">
        <v>0</v>
      </c>
      <c r="T2341" s="144">
        <f>S2341*H2341</f>
        <v>0</v>
      </c>
      <c r="AR2341" s="145" t="s">
        <v>242</v>
      </c>
      <c r="AT2341" s="145" t="s">
        <v>158</v>
      </c>
      <c r="AU2341" s="145" t="s">
        <v>82</v>
      </c>
      <c r="AY2341" s="17" t="s">
        <v>155</v>
      </c>
      <c r="BE2341" s="146">
        <f>IF(N2341="základní",J2341,0)</f>
        <v>0</v>
      </c>
      <c r="BF2341" s="146">
        <f>IF(N2341="snížená",J2341,0)</f>
        <v>0</v>
      </c>
      <c r="BG2341" s="146">
        <f>IF(N2341="zákl. přenesená",J2341,0)</f>
        <v>0</v>
      </c>
      <c r="BH2341" s="146">
        <f>IF(N2341="sníž. přenesená",J2341,0)</f>
        <v>0</v>
      </c>
      <c r="BI2341" s="146">
        <f>IF(N2341="nulová",J2341,0)</f>
        <v>0</v>
      </c>
      <c r="BJ2341" s="17" t="s">
        <v>80</v>
      </c>
      <c r="BK2341" s="146">
        <f>ROUND(I2341*H2341,2)</f>
        <v>0</v>
      </c>
      <c r="BL2341" s="17" t="s">
        <v>242</v>
      </c>
      <c r="BM2341" s="145" t="s">
        <v>2382</v>
      </c>
    </row>
    <row r="2342" spans="2:65" s="12" customFormat="1" ht="10.199999999999999">
      <c r="B2342" s="147"/>
      <c r="D2342" s="148" t="s">
        <v>162</v>
      </c>
      <c r="E2342" s="149" t="s">
        <v>1</v>
      </c>
      <c r="F2342" s="150" t="s">
        <v>2383</v>
      </c>
      <c r="H2342" s="149" t="s">
        <v>1</v>
      </c>
      <c r="I2342" s="151"/>
      <c r="L2342" s="147"/>
      <c r="M2342" s="152"/>
      <c r="T2342" s="153"/>
      <c r="AT2342" s="149" t="s">
        <v>162</v>
      </c>
      <c r="AU2342" s="149" t="s">
        <v>82</v>
      </c>
      <c r="AV2342" s="12" t="s">
        <v>80</v>
      </c>
      <c r="AW2342" s="12" t="s">
        <v>30</v>
      </c>
      <c r="AX2342" s="12" t="s">
        <v>73</v>
      </c>
      <c r="AY2342" s="149" t="s">
        <v>155</v>
      </c>
    </row>
    <row r="2343" spans="2:65" s="12" customFormat="1" ht="20.399999999999999">
      <c r="B2343" s="147"/>
      <c r="D2343" s="148" t="s">
        <v>162</v>
      </c>
      <c r="E2343" s="149" t="s">
        <v>1</v>
      </c>
      <c r="F2343" s="150" t="s">
        <v>2384</v>
      </c>
      <c r="H2343" s="149" t="s">
        <v>1</v>
      </c>
      <c r="I2343" s="151"/>
      <c r="L2343" s="147"/>
      <c r="M2343" s="152"/>
      <c r="T2343" s="153"/>
      <c r="AT2343" s="149" t="s">
        <v>162</v>
      </c>
      <c r="AU2343" s="149" t="s">
        <v>82</v>
      </c>
      <c r="AV2343" s="12" t="s">
        <v>80</v>
      </c>
      <c r="AW2343" s="12" t="s">
        <v>30</v>
      </c>
      <c r="AX2343" s="12" t="s">
        <v>73</v>
      </c>
      <c r="AY2343" s="149" t="s">
        <v>155</v>
      </c>
    </row>
    <row r="2344" spans="2:65" s="12" customFormat="1" ht="10.199999999999999">
      <c r="B2344" s="147"/>
      <c r="D2344" s="148" t="s">
        <v>162</v>
      </c>
      <c r="E2344" s="149" t="s">
        <v>1</v>
      </c>
      <c r="F2344" s="150" t="s">
        <v>2293</v>
      </c>
      <c r="H2344" s="149" t="s">
        <v>1</v>
      </c>
      <c r="I2344" s="151"/>
      <c r="L2344" s="147"/>
      <c r="M2344" s="152"/>
      <c r="T2344" s="153"/>
      <c r="AT2344" s="149" t="s">
        <v>162</v>
      </c>
      <c r="AU2344" s="149" t="s">
        <v>82</v>
      </c>
      <c r="AV2344" s="12" t="s">
        <v>80</v>
      </c>
      <c r="AW2344" s="12" t="s">
        <v>30</v>
      </c>
      <c r="AX2344" s="12" t="s">
        <v>73</v>
      </c>
      <c r="AY2344" s="149" t="s">
        <v>155</v>
      </c>
    </row>
    <row r="2345" spans="2:65" s="12" customFormat="1" ht="10.199999999999999">
      <c r="B2345" s="147"/>
      <c r="D2345" s="148" t="s">
        <v>162</v>
      </c>
      <c r="E2345" s="149" t="s">
        <v>1</v>
      </c>
      <c r="F2345" s="150" t="s">
        <v>2385</v>
      </c>
      <c r="H2345" s="149" t="s">
        <v>1</v>
      </c>
      <c r="I2345" s="151"/>
      <c r="L2345" s="147"/>
      <c r="M2345" s="152"/>
      <c r="T2345" s="153"/>
      <c r="AT2345" s="149" t="s">
        <v>162</v>
      </c>
      <c r="AU2345" s="149" t="s">
        <v>82</v>
      </c>
      <c r="AV2345" s="12" t="s">
        <v>80</v>
      </c>
      <c r="AW2345" s="12" t="s">
        <v>30</v>
      </c>
      <c r="AX2345" s="12" t="s">
        <v>73</v>
      </c>
      <c r="AY2345" s="149" t="s">
        <v>155</v>
      </c>
    </row>
    <row r="2346" spans="2:65" s="12" customFormat="1" ht="10.199999999999999">
      <c r="B2346" s="147"/>
      <c r="D2346" s="148" t="s">
        <v>162</v>
      </c>
      <c r="E2346" s="149" t="s">
        <v>1</v>
      </c>
      <c r="F2346" s="150" t="s">
        <v>2347</v>
      </c>
      <c r="H2346" s="149" t="s">
        <v>1</v>
      </c>
      <c r="I2346" s="151"/>
      <c r="L2346" s="147"/>
      <c r="M2346" s="152"/>
      <c r="T2346" s="153"/>
      <c r="AT2346" s="149" t="s">
        <v>162</v>
      </c>
      <c r="AU2346" s="149" t="s">
        <v>82</v>
      </c>
      <c r="AV2346" s="12" t="s">
        <v>80</v>
      </c>
      <c r="AW2346" s="12" t="s">
        <v>30</v>
      </c>
      <c r="AX2346" s="12" t="s">
        <v>73</v>
      </c>
      <c r="AY2346" s="149" t="s">
        <v>155</v>
      </c>
    </row>
    <row r="2347" spans="2:65" s="12" customFormat="1" ht="10.199999999999999">
      <c r="B2347" s="147"/>
      <c r="D2347" s="148" t="s">
        <v>162</v>
      </c>
      <c r="E2347" s="149" t="s">
        <v>1</v>
      </c>
      <c r="F2347" s="150" t="s">
        <v>2386</v>
      </c>
      <c r="H2347" s="149" t="s">
        <v>1</v>
      </c>
      <c r="I2347" s="151"/>
      <c r="L2347" s="147"/>
      <c r="M2347" s="152"/>
      <c r="T2347" s="153"/>
      <c r="AT2347" s="149" t="s">
        <v>162</v>
      </c>
      <c r="AU2347" s="149" t="s">
        <v>82</v>
      </c>
      <c r="AV2347" s="12" t="s">
        <v>80</v>
      </c>
      <c r="AW2347" s="12" t="s">
        <v>30</v>
      </c>
      <c r="AX2347" s="12" t="s">
        <v>73</v>
      </c>
      <c r="AY2347" s="149" t="s">
        <v>155</v>
      </c>
    </row>
    <row r="2348" spans="2:65" s="12" customFormat="1" ht="20.399999999999999">
      <c r="B2348" s="147"/>
      <c r="D2348" s="148" t="s">
        <v>162</v>
      </c>
      <c r="E2348" s="149" t="s">
        <v>1</v>
      </c>
      <c r="F2348" s="150" t="s">
        <v>2387</v>
      </c>
      <c r="H2348" s="149" t="s">
        <v>1</v>
      </c>
      <c r="I2348" s="151"/>
      <c r="L2348" s="147"/>
      <c r="M2348" s="152"/>
      <c r="T2348" s="153"/>
      <c r="AT2348" s="149" t="s">
        <v>162</v>
      </c>
      <c r="AU2348" s="149" t="s">
        <v>82</v>
      </c>
      <c r="AV2348" s="12" t="s">
        <v>80</v>
      </c>
      <c r="AW2348" s="12" t="s">
        <v>30</v>
      </c>
      <c r="AX2348" s="12" t="s">
        <v>73</v>
      </c>
      <c r="AY2348" s="149" t="s">
        <v>155</v>
      </c>
    </row>
    <row r="2349" spans="2:65" s="12" customFormat="1" ht="10.199999999999999">
      <c r="B2349" s="147"/>
      <c r="D2349" s="148" t="s">
        <v>162</v>
      </c>
      <c r="E2349" s="149" t="s">
        <v>1</v>
      </c>
      <c r="F2349" s="150" t="s">
        <v>2388</v>
      </c>
      <c r="H2349" s="149" t="s">
        <v>1</v>
      </c>
      <c r="I2349" s="151"/>
      <c r="L2349" s="147"/>
      <c r="M2349" s="152"/>
      <c r="T2349" s="153"/>
      <c r="AT2349" s="149" t="s">
        <v>162</v>
      </c>
      <c r="AU2349" s="149" t="s">
        <v>82</v>
      </c>
      <c r="AV2349" s="12" t="s">
        <v>80</v>
      </c>
      <c r="AW2349" s="12" t="s">
        <v>30</v>
      </c>
      <c r="AX2349" s="12" t="s">
        <v>73</v>
      </c>
      <c r="AY2349" s="149" t="s">
        <v>155</v>
      </c>
    </row>
    <row r="2350" spans="2:65" s="13" customFormat="1" ht="10.199999999999999">
      <c r="B2350" s="154"/>
      <c r="D2350" s="148" t="s">
        <v>162</v>
      </c>
      <c r="E2350" s="155" t="s">
        <v>1</v>
      </c>
      <c r="F2350" s="156" t="s">
        <v>82</v>
      </c>
      <c r="H2350" s="157">
        <v>2</v>
      </c>
      <c r="I2350" s="158"/>
      <c r="L2350" s="154"/>
      <c r="M2350" s="159"/>
      <c r="T2350" s="160"/>
      <c r="AT2350" s="155" t="s">
        <v>162</v>
      </c>
      <c r="AU2350" s="155" t="s">
        <v>82</v>
      </c>
      <c r="AV2350" s="13" t="s">
        <v>82</v>
      </c>
      <c r="AW2350" s="13" t="s">
        <v>30</v>
      </c>
      <c r="AX2350" s="13" t="s">
        <v>73</v>
      </c>
      <c r="AY2350" s="155" t="s">
        <v>155</v>
      </c>
    </row>
    <row r="2351" spans="2:65" s="14" customFormat="1" ht="10.199999999999999">
      <c r="B2351" s="161"/>
      <c r="D2351" s="148" t="s">
        <v>162</v>
      </c>
      <c r="E2351" s="162" t="s">
        <v>1</v>
      </c>
      <c r="F2351" s="163" t="s">
        <v>165</v>
      </c>
      <c r="H2351" s="164">
        <v>2</v>
      </c>
      <c r="I2351" s="165"/>
      <c r="L2351" s="161"/>
      <c r="M2351" s="166"/>
      <c r="T2351" s="167"/>
      <c r="AT2351" s="162" t="s">
        <v>162</v>
      </c>
      <c r="AU2351" s="162" t="s">
        <v>82</v>
      </c>
      <c r="AV2351" s="14" t="s">
        <v>90</v>
      </c>
      <c r="AW2351" s="14" t="s">
        <v>30</v>
      </c>
      <c r="AX2351" s="14" t="s">
        <v>80</v>
      </c>
      <c r="AY2351" s="162" t="s">
        <v>155</v>
      </c>
    </row>
    <row r="2352" spans="2:65" s="1" customFormat="1" ht="16.5" customHeight="1">
      <c r="B2352" s="32"/>
      <c r="C2352" s="133" t="s">
        <v>2389</v>
      </c>
      <c r="D2352" s="133" t="s">
        <v>158</v>
      </c>
      <c r="E2352" s="134" t="s">
        <v>2390</v>
      </c>
      <c r="F2352" s="135" t="s">
        <v>2391</v>
      </c>
      <c r="G2352" s="136" t="s">
        <v>1702</v>
      </c>
      <c r="H2352" s="137">
        <v>2</v>
      </c>
      <c r="I2352" s="138"/>
      <c r="J2352" s="139">
        <f>ROUND(I2352*H2352,2)</f>
        <v>0</v>
      </c>
      <c r="K2352" s="140"/>
      <c r="L2352" s="32"/>
      <c r="M2352" s="141" t="s">
        <v>1</v>
      </c>
      <c r="N2352" s="142" t="s">
        <v>38</v>
      </c>
      <c r="P2352" s="143">
        <f>O2352*H2352</f>
        <v>0</v>
      </c>
      <c r="Q2352" s="143">
        <v>0</v>
      </c>
      <c r="R2352" s="143">
        <f>Q2352*H2352</f>
        <v>0</v>
      </c>
      <c r="S2352" s="143">
        <v>0</v>
      </c>
      <c r="T2352" s="144">
        <f>S2352*H2352</f>
        <v>0</v>
      </c>
      <c r="AR2352" s="145" t="s">
        <v>242</v>
      </c>
      <c r="AT2352" s="145" t="s">
        <v>158</v>
      </c>
      <c r="AU2352" s="145" t="s">
        <v>82</v>
      </c>
      <c r="AY2352" s="17" t="s">
        <v>155</v>
      </c>
      <c r="BE2352" s="146">
        <f>IF(N2352="základní",J2352,0)</f>
        <v>0</v>
      </c>
      <c r="BF2352" s="146">
        <f>IF(N2352="snížená",J2352,0)</f>
        <v>0</v>
      </c>
      <c r="BG2352" s="146">
        <f>IF(N2352="zákl. přenesená",J2352,0)</f>
        <v>0</v>
      </c>
      <c r="BH2352" s="146">
        <f>IF(N2352="sníž. přenesená",J2352,0)</f>
        <v>0</v>
      </c>
      <c r="BI2352" s="146">
        <f>IF(N2352="nulová",J2352,0)</f>
        <v>0</v>
      </c>
      <c r="BJ2352" s="17" t="s">
        <v>80</v>
      </c>
      <c r="BK2352" s="146">
        <f>ROUND(I2352*H2352,2)</f>
        <v>0</v>
      </c>
      <c r="BL2352" s="17" t="s">
        <v>242</v>
      </c>
      <c r="BM2352" s="145" t="s">
        <v>2392</v>
      </c>
    </row>
    <row r="2353" spans="2:65" s="12" customFormat="1" ht="20.399999999999999">
      <c r="B2353" s="147"/>
      <c r="D2353" s="148" t="s">
        <v>162</v>
      </c>
      <c r="E2353" s="149" t="s">
        <v>1</v>
      </c>
      <c r="F2353" s="150" t="s">
        <v>2393</v>
      </c>
      <c r="H2353" s="149" t="s">
        <v>1</v>
      </c>
      <c r="I2353" s="151"/>
      <c r="L2353" s="147"/>
      <c r="M2353" s="152"/>
      <c r="T2353" s="153"/>
      <c r="AT2353" s="149" t="s">
        <v>162</v>
      </c>
      <c r="AU2353" s="149" t="s">
        <v>82</v>
      </c>
      <c r="AV2353" s="12" t="s">
        <v>80</v>
      </c>
      <c r="AW2353" s="12" t="s">
        <v>30</v>
      </c>
      <c r="AX2353" s="12" t="s">
        <v>73</v>
      </c>
      <c r="AY2353" s="149" t="s">
        <v>155</v>
      </c>
    </row>
    <row r="2354" spans="2:65" s="12" customFormat="1" ht="20.399999999999999">
      <c r="B2354" s="147"/>
      <c r="D2354" s="148" t="s">
        <v>162</v>
      </c>
      <c r="E2354" s="149" t="s">
        <v>1</v>
      </c>
      <c r="F2354" s="150" t="s">
        <v>2394</v>
      </c>
      <c r="H2354" s="149" t="s">
        <v>1</v>
      </c>
      <c r="I2354" s="151"/>
      <c r="L2354" s="147"/>
      <c r="M2354" s="152"/>
      <c r="T2354" s="153"/>
      <c r="AT2354" s="149" t="s">
        <v>162</v>
      </c>
      <c r="AU2354" s="149" t="s">
        <v>82</v>
      </c>
      <c r="AV2354" s="12" t="s">
        <v>80</v>
      </c>
      <c r="AW2354" s="12" t="s">
        <v>30</v>
      </c>
      <c r="AX2354" s="12" t="s">
        <v>73</v>
      </c>
      <c r="AY2354" s="149" t="s">
        <v>155</v>
      </c>
    </row>
    <row r="2355" spans="2:65" s="12" customFormat="1" ht="10.199999999999999">
      <c r="B2355" s="147"/>
      <c r="D2355" s="148" t="s">
        <v>162</v>
      </c>
      <c r="E2355" s="149" t="s">
        <v>1</v>
      </c>
      <c r="F2355" s="150" t="s">
        <v>2395</v>
      </c>
      <c r="H2355" s="149" t="s">
        <v>1</v>
      </c>
      <c r="I2355" s="151"/>
      <c r="L2355" s="147"/>
      <c r="M2355" s="152"/>
      <c r="T2355" s="153"/>
      <c r="AT2355" s="149" t="s">
        <v>162</v>
      </c>
      <c r="AU2355" s="149" t="s">
        <v>82</v>
      </c>
      <c r="AV2355" s="12" t="s">
        <v>80</v>
      </c>
      <c r="AW2355" s="12" t="s">
        <v>30</v>
      </c>
      <c r="AX2355" s="12" t="s">
        <v>73</v>
      </c>
      <c r="AY2355" s="149" t="s">
        <v>155</v>
      </c>
    </row>
    <row r="2356" spans="2:65" s="12" customFormat="1" ht="20.399999999999999">
      <c r="B2356" s="147"/>
      <c r="D2356" s="148" t="s">
        <v>162</v>
      </c>
      <c r="E2356" s="149" t="s">
        <v>1</v>
      </c>
      <c r="F2356" s="150" t="s">
        <v>2396</v>
      </c>
      <c r="H2356" s="149" t="s">
        <v>1</v>
      </c>
      <c r="I2356" s="151"/>
      <c r="L2356" s="147"/>
      <c r="M2356" s="152"/>
      <c r="T2356" s="153"/>
      <c r="AT2356" s="149" t="s">
        <v>162</v>
      </c>
      <c r="AU2356" s="149" t="s">
        <v>82</v>
      </c>
      <c r="AV2356" s="12" t="s">
        <v>80</v>
      </c>
      <c r="AW2356" s="12" t="s">
        <v>30</v>
      </c>
      <c r="AX2356" s="12" t="s">
        <v>73</v>
      </c>
      <c r="AY2356" s="149" t="s">
        <v>155</v>
      </c>
    </row>
    <row r="2357" spans="2:65" s="12" customFormat="1" ht="10.199999999999999">
      <c r="B2357" s="147"/>
      <c r="D2357" s="148" t="s">
        <v>162</v>
      </c>
      <c r="E2357" s="149" t="s">
        <v>1</v>
      </c>
      <c r="F2357" s="150" t="s">
        <v>2293</v>
      </c>
      <c r="H2357" s="149" t="s">
        <v>1</v>
      </c>
      <c r="I2357" s="151"/>
      <c r="L2357" s="147"/>
      <c r="M2357" s="152"/>
      <c r="T2357" s="153"/>
      <c r="AT2357" s="149" t="s">
        <v>162</v>
      </c>
      <c r="AU2357" s="149" t="s">
        <v>82</v>
      </c>
      <c r="AV2357" s="12" t="s">
        <v>80</v>
      </c>
      <c r="AW2357" s="12" t="s">
        <v>30</v>
      </c>
      <c r="AX2357" s="12" t="s">
        <v>73</v>
      </c>
      <c r="AY2357" s="149" t="s">
        <v>155</v>
      </c>
    </row>
    <row r="2358" spans="2:65" s="12" customFormat="1" ht="10.199999999999999">
      <c r="B2358" s="147"/>
      <c r="D2358" s="148" t="s">
        <v>162</v>
      </c>
      <c r="E2358" s="149" t="s">
        <v>1</v>
      </c>
      <c r="F2358" s="150" t="s">
        <v>2334</v>
      </c>
      <c r="H2358" s="149" t="s">
        <v>1</v>
      </c>
      <c r="I2358" s="151"/>
      <c r="L2358" s="147"/>
      <c r="M2358" s="152"/>
      <c r="T2358" s="153"/>
      <c r="AT2358" s="149" t="s">
        <v>162</v>
      </c>
      <c r="AU2358" s="149" t="s">
        <v>82</v>
      </c>
      <c r="AV2358" s="12" t="s">
        <v>80</v>
      </c>
      <c r="AW2358" s="12" t="s">
        <v>30</v>
      </c>
      <c r="AX2358" s="12" t="s">
        <v>73</v>
      </c>
      <c r="AY2358" s="149" t="s">
        <v>155</v>
      </c>
    </row>
    <row r="2359" spans="2:65" s="12" customFormat="1" ht="10.199999999999999">
      <c r="B2359" s="147"/>
      <c r="D2359" s="148" t="s">
        <v>162</v>
      </c>
      <c r="E2359" s="149" t="s">
        <v>1</v>
      </c>
      <c r="F2359" s="150" t="s">
        <v>2324</v>
      </c>
      <c r="H2359" s="149" t="s">
        <v>1</v>
      </c>
      <c r="I2359" s="151"/>
      <c r="L2359" s="147"/>
      <c r="M2359" s="152"/>
      <c r="T2359" s="153"/>
      <c r="AT2359" s="149" t="s">
        <v>162</v>
      </c>
      <c r="AU2359" s="149" t="s">
        <v>82</v>
      </c>
      <c r="AV2359" s="12" t="s">
        <v>80</v>
      </c>
      <c r="AW2359" s="12" t="s">
        <v>30</v>
      </c>
      <c r="AX2359" s="12" t="s">
        <v>73</v>
      </c>
      <c r="AY2359" s="149" t="s">
        <v>155</v>
      </c>
    </row>
    <row r="2360" spans="2:65" s="12" customFormat="1" ht="10.199999999999999">
      <c r="B2360" s="147"/>
      <c r="D2360" s="148" t="s">
        <v>162</v>
      </c>
      <c r="E2360" s="149" t="s">
        <v>1</v>
      </c>
      <c r="F2360" s="150" t="s">
        <v>2326</v>
      </c>
      <c r="H2360" s="149" t="s">
        <v>1</v>
      </c>
      <c r="I2360" s="151"/>
      <c r="L2360" s="147"/>
      <c r="M2360" s="152"/>
      <c r="T2360" s="153"/>
      <c r="AT2360" s="149" t="s">
        <v>162</v>
      </c>
      <c r="AU2360" s="149" t="s">
        <v>82</v>
      </c>
      <c r="AV2360" s="12" t="s">
        <v>80</v>
      </c>
      <c r="AW2360" s="12" t="s">
        <v>30</v>
      </c>
      <c r="AX2360" s="12" t="s">
        <v>73</v>
      </c>
      <c r="AY2360" s="149" t="s">
        <v>155</v>
      </c>
    </row>
    <row r="2361" spans="2:65" s="12" customFormat="1" ht="20.399999999999999">
      <c r="B2361" s="147"/>
      <c r="D2361" s="148" t="s">
        <v>162</v>
      </c>
      <c r="E2361" s="149" t="s">
        <v>1</v>
      </c>
      <c r="F2361" s="150" t="s">
        <v>2344</v>
      </c>
      <c r="H2361" s="149" t="s">
        <v>1</v>
      </c>
      <c r="I2361" s="151"/>
      <c r="L2361" s="147"/>
      <c r="M2361" s="152"/>
      <c r="T2361" s="153"/>
      <c r="AT2361" s="149" t="s">
        <v>162</v>
      </c>
      <c r="AU2361" s="149" t="s">
        <v>82</v>
      </c>
      <c r="AV2361" s="12" t="s">
        <v>80</v>
      </c>
      <c r="AW2361" s="12" t="s">
        <v>30</v>
      </c>
      <c r="AX2361" s="12" t="s">
        <v>73</v>
      </c>
      <c r="AY2361" s="149" t="s">
        <v>155</v>
      </c>
    </row>
    <row r="2362" spans="2:65" s="12" customFormat="1" ht="10.199999999999999">
      <c r="B2362" s="147"/>
      <c r="D2362" s="148" t="s">
        <v>162</v>
      </c>
      <c r="E2362" s="149" t="s">
        <v>1</v>
      </c>
      <c r="F2362" s="150" t="s">
        <v>2328</v>
      </c>
      <c r="H2362" s="149" t="s">
        <v>1</v>
      </c>
      <c r="I2362" s="151"/>
      <c r="L2362" s="147"/>
      <c r="M2362" s="152"/>
      <c r="T2362" s="153"/>
      <c r="AT2362" s="149" t="s">
        <v>162</v>
      </c>
      <c r="AU2362" s="149" t="s">
        <v>82</v>
      </c>
      <c r="AV2362" s="12" t="s">
        <v>80</v>
      </c>
      <c r="AW2362" s="12" t="s">
        <v>30</v>
      </c>
      <c r="AX2362" s="12" t="s">
        <v>73</v>
      </c>
      <c r="AY2362" s="149" t="s">
        <v>155</v>
      </c>
    </row>
    <row r="2363" spans="2:65" s="12" customFormat="1" ht="10.199999999999999">
      <c r="B2363" s="147"/>
      <c r="D2363" s="148" t="s">
        <v>162</v>
      </c>
      <c r="E2363" s="149" t="s">
        <v>1</v>
      </c>
      <c r="F2363" s="150" t="s">
        <v>2311</v>
      </c>
      <c r="H2363" s="149" t="s">
        <v>1</v>
      </c>
      <c r="I2363" s="151"/>
      <c r="L2363" s="147"/>
      <c r="M2363" s="152"/>
      <c r="T2363" s="153"/>
      <c r="AT2363" s="149" t="s">
        <v>162</v>
      </c>
      <c r="AU2363" s="149" t="s">
        <v>82</v>
      </c>
      <c r="AV2363" s="12" t="s">
        <v>80</v>
      </c>
      <c r="AW2363" s="12" t="s">
        <v>30</v>
      </c>
      <c r="AX2363" s="12" t="s">
        <v>73</v>
      </c>
      <c r="AY2363" s="149" t="s">
        <v>155</v>
      </c>
    </row>
    <row r="2364" spans="2:65" s="12" customFormat="1" ht="10.199999999999999">
      <c r="B2364" s="147"/>
      <c r="D2364" s="148" t="s">
        <v>162</v>
      </c>
      <c r="E2364" s="149" t="s">
        <v>1</v>
      </c>
      <c r="F2364" s="150" t="s">
        <v>2337</v>
      </c>
      <c r="H2364" s="149" t="s">
        <v>1</v>
      </c>
      <c r="I2364" s="151"/>
      <c r="L2364" s="147"/>
      <c r="M2364" s="152"/>
      <c r="T2364" s="153"/>
      <c r="AT2364" s="149" t="s">
        <v>162</v>
      </c>
      <c r="AU2364" s="149" t="s">
        <v>82</v>
      </c>
      <c r="AV2364" s="12" t="s">
        <v>80</v>
      </c>
      <c r="AW2364" s="12" t="s">
        <v>30</v>
      </c>
      <c r="AX2364" s="12" t="s">
        <v>73</v>
      </c>
      <c r="AY2364" s="149" t="s">
        <v>155</v>
      </c>
    </row>
    <row r="2365" spans="2:65" s="12" customFormat="1" ht="10.199999999999999">
      <c r="B2365" s="147"/>
      <c r="D2365" s="148" t="s">
        <v>162</v>
      </c>
      <c r="E2365" s="149" t="s">
        <v>1</v>
      </c>
      <c r="F2365" s="150" t="s">
        <v>2338</v>
      </c>
      <c r="H2365" s="149" t="s">
        <v>1</v>
      </c>
      <c r="I2365" s="151"/>
      <c r="L2365" s="147"/>
      <c r="M2365" s="152"/>
      <c r="T2365" s="153"/>
      <c r="AT2365" s="149" t="s">
        <v>162</v>
      </c>
      <c r="AU2365" s="149" t="s">
        <v>82</v>
      </c>
      <c r="AV2365" s="12" t="s">
        <v>80</v>
      </c>
      <c r="AW2365" s="12" t="s">
        <v>30</v>
      </c>
      <c r="AX2365" s="12" t="s">
        <v>73</v>
      </c>
      <c r="AY2365" s="149" t="s">
        <v>155</v>
      </c>
    </row>
    <row r="2366" spans="2:65" s="13" customFormat="1" ht="10.199999999999999">
      <c r="B2366" s="154"/>
      <c r="D2366" s="148" t="s">
        <v>162</v>
      </c>
      <c r="E2366" s="155" t="s">
        <v>1</v>
      </c>
      <c r="F2366" s="156" t="s">
        <v>82</v>
      </c>
      <c r="H2366" s="157">
        <v>2</v>
      </c>
      <c r="I2366" s="158"/>
      <c r="L2366" s="154"/>
      <c r="M2366" s="159"/>
      <c r="T2366" s="160"/>
      <c r="AT2366" s="155" t="s">
        <v>162</v>
      </c>
      <c r="AU2366" s="155" t="s">
        <v>82</v>
      </c>
      <c r="AV2366" s="13" t="s">
        <v>82</v>
      </c>
      <c r="AW2366" s="13" t="s">
        <v>30</v>
      </c>
      <c r="AX2366" s="13" t="s">
        <v>73</v>
      </c>
      <c r="AY2366" s="155" t="s">
        <v>155</v>
      </c>
    </row>
    <row r="2367" spans="2:65" s="14" customFormat="1" ht="10.199999999999999">
      <c r="B2367" s="161"/>
      <c r="D2367" s="148" t="s">
        <v>162</v>
      </c>
      <c r="E2367" s="162" t="s">
        <v>1</v>
      </c>
      <c r="F2367" s="163" t="s">
        <v>165</v>
      </c>
      <c r="H2367" s="164">
        <v>2</v>
      </c>
      <c r="I2367" s="165"/>
      <c r="L2367" s="161"/>
      <c r="M2367" s="166"/>
      <c r="T2367" s="167"/>
      <c r="AT2367" s="162" t="s">
        <v>162</v>
      </c>
      <c r="AU2367" s="162" t="s">
        <v>82</v>
      </c>
      <c r="AV2367" s="14" t="s">
        <v>90</v>
      </c>
      <c r="AW2367" s="14" t="s">
        <v>30</v>
      </c>
      <c r="AX2367" s="14" t="s">
        <v>80</v>
      </c>
      <c r="AY2367" s="162" t="s">
        <v>155</v>
      </c>
    </row>
    <row r="2368" spans="2:65" s="1" customFormat="1" ht="16.5" customHeight="1">
      <c r="B2368" s="32"/>
      <c r="C2368" s="133" t="s">
        <v>1555</v>
      </c>
      <c r="D2368" s="133" t="s">
        <v>158</v>
      </c>
      <c r="E2368" s="134" t="s">
        <v>2397</v>
      </c>
      <c r="F2368" s="135" t="s">
        <v>2398</v>
      </c>
      <c r="G2368" s="136" t="s">
        <v>1702</v>
      </c>
      <c r="H2368" s="137">
        <v>1</v>
      </c>
      <c r="I2368" s="138"/>
      <c r="J2368" s="139">
        <f>ROUND(I2368*H2368,2)</f>
        <v>0</v>
      </c>
      <c r="K2368" s="140"/>
      <c r="L2368" s="32"/>
      <c r="M2368" s="141" t="s">
        <v>1</v>
      </c>
      <c r="N2368" s="142" t="s">
        <v>38</v>
      </c>
      <c r="P2368" s="143">
        <f>O2368*H2368</f>
        <v>0</v>
      </c>
      <c r="Q2368" s="143">
        <v>0</v>
      </c>
      <c r="R2368" s="143">
        <f>Q2368*H2368</f>
        <v>0</v>
      </c>
      <c r="S2368" s="143">
        <v>0</v>
      </c>
      <c r="T2368" s="144">
        <f>S2368*H2368</f>
        <v>0</v>
      </c>
      <c r="AR2368" s="145" t="s">
        <v>242</v>
      </c>
      <c r="AT2368" s="145" t="s">
        <v>158</v>
      </c>
      <c r="AU2368" s="145" t="s">
        <v>82</v>
      </c>
      <c r="AY2368" s="17" t="s">
        <v>155</v>
      </c>
      <c r="BE2368" s="146">
        <f>IF(N2368="základní",J2368,0)</f>
        <v>0</v>
      </c>
      <c r="BF2368" s="146">
        <f>IF(N2368="snížená",J2368,0)</f>
        <v>0</v>
      </c>
      <c r="BG2368" s="146">
        <f>IF(N2368="zákl. přenesená",J2368,0)</f>
        <v>0</v>
      </c>
      <c r="BH2368" s="146">
        <f>IF(N2368="sníž. přenesená",J2368,0)</f>
        <v>0</v>
      </c>
      <c r="BI2368" s="146">
        <f>IF(N2368="nulová",J2368,0)</f>
        <v>0</v>
      </c>
      <c r="BJ2368" s="17" t="s">
        <v>80</v>
      </c>
      <c r="BK2368" s="146">
        <f>ROUND(I2368*H2368,2)</f>
        <v>0</v>
      </c>
      <c r="BL2368" s="17" t="s">
        <v>242</v>
      </c>
      <c r="BM2368" s="145" t="s">
        <v>2399</v>
      </c>
    </row>
    <row r="2369" spans="2:65" s="12" customFormat="1" ht="20.399999999999999">
      <c r="B2369" s="147"/>
      <c r="D2369" s="148" t="s">
        <v>162</v>
      </c>
      <c r="E2369" s="149" t="s">
        <v>1</v>
      </c>
      <c r="F2369" s="150" t="s">
        <v>2400</v>
      </c>
      <c r="H2369" s="149" t="s">
        <v>1</v>
      </c>
      <c r="I2369" s="151"/>
      <c r="L2369" s="147"/>
      <c r="M2369" s="152"/>
      <c r="T2369" s="153"/>
      <c r="AT2369" s="149" t="s">
        <v>162</v>
      </c>
      <c r="AU2369" s="149" t="s">
        <v>82</v>
      </c>
      <c r="AV2369" s="12" t="s">
        <v>80</v>
      </c>
      <c r="AW2369" s="12" t="s">
        <v>30</v>
      </c>
      <c r="AX2369" s="12" t="s">
        <v>73</v>
      </c>
      <c r="AY2369" s="149" t="s">
        <v>155</v>
      </c>
    </row>
    <row r="2370" spans="2:65" s="12" customFormat="1" ht="10.199999999999999">
      <c r="B2370" s="147"/>
      <c r="D2370" s="148" t="s">
        <v>162</v>
      </c>
      <c r="E2370" s="149" t="s">
        <v>1</v>
      </c>
      <c r="F2370" s="150" t="s">
        <v>2395</v>
      </c>
      <c r="H2370" s="149" t="s">
        <v>1</v>
      </c>
      <c r="I2370" s="151"/>
      <c r="L2370" s="147"/>
      <c r="M2370" s="152"/>
      <c r="T2370" s="153"/>
      <c r="AT2370" s="149" t="s">
        <v>162</v>
      </c>
      <c r="AU2370" s="149" t="s">
        <v>82</v>
      </c>
      <c r="AV2370" s="12" t="s">
        <v>80</v>
      </c>
      <c r="AW2370" s="12" t="s">
        <v>30</v>
      </c>
      <c r="AX2370" s="12" t="s">
        <v>73</v>
      </c>
      <c r="AY2370" s="149" t="s">
        <v>155</v>
      </c>
    </row>
    <row r="2371" spans="2:65" s="12" customFormat="1" ht="20.399999999999999">
      <c r="B2371" s="147"/>
      <c r="D2371" s="148" t="s">
        <v>162</v>
      </c>
      <c r="E2371" s="149" t="s">
        <v>1</v>
      </c>
      <c r="F2371" s="150" t="s">
        <v>2396</v>
      </c>
      <c r="H2371" s="149" t="s">
        <v>1</v>
      </c>
      <c r="I2371" s="151"/>
      <c r="L2371" s="147"/>
      <c r="M2371" s="152"/>
      <c r="T2371" s="153"/>
      <c r="AT2371" s="149" t="s">
        <v>162</v>
      </c>
      <c r="AU2371" s="149" t="s">
        <v>82</v>
      </c>
      <c r="AV2371" s="12" t="s">
        <v>80</v>
      </c>
      <c r="AW2371" s="12" t="s">
        <v>30</v>
      </c>
      <c r="AX2371" s="12" t="s">
        <v>73</v>
      </c>
      <c r="AY2371" s="149" t="s">
        <v>155</v>
      </c>
    </row>
    <row r="2372" spans="2:65" s="12" customFormat="1" ht="10.199999999999999">
      <c r="B2372" s="147"/>
      <c r="D2372" s="148" t="s">
        <v>162</v>
      </c>
      <c r="E2372" s="149" t="s">
        <v>1</v>
      </c>
      <c r="F2372" s="150" t="s">
        <v>2293</v>
      </c>
      <c r="H2372" s="149" t="s">
        <v>1</v>
      </c>
      <c r="I2372" s="151"/>
      <c r="L2372" s="147"/>
      <c r="M2372" s="152"/>
      <c r="T2372" s="153"/>
      <c r="AT2372" s="149" t="s">
        <v>162</v>
      </c>
      <c r="AU2372" s="149" t="s">
        <v>82</v>
      </c>
      <c r="AV2372" s="12" t="s">
        <v>80</v>
      </c>
      <c r="AW2372" s="12" t="s">
        <v>30</v>
      </c>
      <c r="AX2372" s="12" t="s">
        <v>73</v>
      </c>
      <c r="AY2372" s="149" t="s">
        <v>155</v>
      </c>
    </row>
    <row r="2373" spans="2:65" s="12" customFormat="1" ht="10.199999999999999">
      <c r="B2373" s="147"/>
      <c r="D2373" s="148" t="s">
        <v>162</v>
      </c>
      <c r="E2373" s="149" t="s">
        <v>1</v>
      </c>
      <c r="F2373" s="150" t="s">
        <v>2334</v>
      </c>
      <c r="H2373" s="149" t="s">
        <v>1</v>
      </c>
      <c r="I2373" s="151"/>
      <c r="L2373" s="147"/>
      <c r="M2373" s="152"/>
      <c r="T2373" s="153"/>
      <c r="AT2373" s="149" t="s">
        <v>162</v>
      </c>
      <c r="AU2373" s="149" t="s">
        <v>82</v>
      </c>
      <c r="AV2373" s="12" t="s">
        <v>80</v>
      </c>
      <c r="AW2373" s="12" t="s">
        <v>30</v>
      </c>
      <c r="AX2373" s="12" t="s">
        <v>73</v>
      </c>
      <c r="AY2373" s="149" t="s">
        <v>155</v>
      </c>
    </row>
    <row r="2374" spans="2:65" s="12" customFormat="1" ht="10.199999999999999">
      <c r="B2374" s="147"/>
      <c r="D2374" s="148" t="s">
        <v>162</v>
      </c>
      <c r="E2374" s="149" t="s">
        <v>1</v>
      </c>
      <c r="F2374" s="150" t="s">
        <v>2324</v>
      </c>
      <c r="H2374" s="149" t="s">
        <v>1</v>
      </c>
      <c r="I2374" s="151"/>
      <c r="L2374" s="147"/>
      <c r="M2374" s="152"/>
      <c r="T2374" s="153"/>
      <c r="AT2374" s="149" t="s">
        <v>162</v>
      </c>
      <c r="AU2374" s="149" t="s">
        <v>82</v>
      </c>
      <c r="AV2374" s="12" t="s">
        <v>80</v>
      </c>
      <c r="AW2374" s="12" t="s">
        <v>30</v>
      </c>
      <c r="AX2374" s="12" t="s">
        <v>73</v>
      </c>
      <c r="AY2374" s="149" t="s">
        <v>155</v>
      </c>
    </row>
    <row r="2375" spans="2:65" s="12" customFormat="1" ht="10.199999999999999">
      <c r="B2375" s="147"/>
      <c r="D2375" s="148" t="s">
        <v>162</v>
      </c>
      <c r="E2375" s="149" t="s">
        <v>1</v>
      </c>
      <c r="F2375" s="150" t="s">
        <v>2326</v>
      </c>
      <c r="H2375" s="149" t="s">
        <v>1</v>
      </c>
      <c r="I2375" s="151"/>
      <c r="L2375" s="147"/>
      <c r="M2375" s="152"/>
      <c r="T2375" s="153"/>
      <c r="AT2375" s="149" t="s">
        <v>162</v>
      </c>
      <c r="AU2375" s="149" t="s">
        <v>82</v>
      </c>
      <c r="AV2375" s="12" t="s">
        <v>80</v>
      </c>
      <c r="AW2375" s="12" t="s">
        <v>30</v>
      </c>
      <c r="AX2375" s="12" t="s">
        <v>73</v>
      </c>
      <c r="AY2375" s="149" t="s">
        <v>155</v>
      </c>
    </row>
    <row r="2376" spans="2:65" s="12" customFormat="1" ht="10.199999999999999">
      <c r="B2376" s="147"/>
      <c r="D2376" s="148" t="s">
        <v>162</v>
      </c>
      <c r="E2376" s="149" t="s">
        <v>1</v>
      </c>
      <c r="F2376" s="150" t="s">
        <v>2327</v>
      </c>
      <c r="H2376" s="149" t="s">
        <v>1</v>
      </c>
      <c r="I2376" s="151"/>
      <c r="L2376" s="147"/>
      <c r="M2376" s="152"/>
      <c r="T2376" s="153"/>
      <c r="AT2376" s="149" t="s">
        <v>162</v>
      </c>
      <c r="AU2376" s="149" t="s">
        <v>82</v>
      </c>
      <c r="AV2376" s="12" t="s">
        <v>80</v>
      </c>
      <c r="AW2376" s="12" t="s">
        <v>30</v>
      </c>
      <c r="AX2376" s="12" t="s">
        <v>73</v>
      </c>
      <c r="AY2376" s="149" t="s">
        <v>155</v>
      </c>
    </row>
    <row r="2377" spans="2:65" s="12" customFormat="1" ht="10.199999999999999">
      <c r="B2377" s="147"/>
      <c r="D2377" s="148" t="s">
        <v>162</v>
      </c>
      <c r="E2377" s="149" t="s">
        <v>1</v>
      </c>
      <c r="F2377" s="150" t="s">
        <v>2328</v>
      </c>
      <c r="H2377" s="149" t="s">
        <v>1</v>
      </c>
      <c r="I2377" s="151"/>
      <c r="L2377" s="147"/>
      <c r="M2377" s="152"/>
      <c r="T2377" s="153"/>
      <c r="AT2377" s="149" t="s">
        <v>162</v>
      </c>
      <c r="AU2377" s="149" t="s">
        <v>82</v>
      </c>
      <c r="AV2377" s="12" t="s">
        <v>80</v>
      </c>
      <c r="AW2377" s="12" t="s">
        <v>30</v>
      </c>
      <c r="AX2377" s="12" t="s">
        <v>73</v>
      </c>
      <c r="AY2377" s="149" t="s">
        <v>155</v>
      </c>
    </row>
    <row r="2378" spans="2:65" s="12" customFormat="1" ht="10.199999999999999">
      <c r="B2378" s="147"/>
      <c r="D2378" s="148" t="s">
        <v>162</v>
      </c>
      <c r="E2378" s="149" t="s">
        <v>1</v>
      </c>
      <c r="F2378" s="150" t="s">
        <v>2311</v>
      </c>
      <c r="H2378" s="149" t="s">
        <v>1</v>
      </c>
      <c r="I2378" s="151"/>
      <c r="L2378" s="147"/>
      <c r="M2378" s="152"/>
      <c r="T2378" s="153"/>
      <c r="AT2378" s="149" t="s">
        <v>162</v>
      </c>
      <c r="AU2378" s="149" t="s">
        <v>82</v>
      </c>
      <c r="AV2378" s="12" t="s">
        <v>80</v>
      </c>
      <c r="AW2378" s="12" t="s">
        <v>30</v>
      </c>
      <c r="AX2378" s="12" t="s">
        <v>73</v>
      </c>
      <c r="AY2378" s="149" t="s">
        <v>155</v>
      </c>
    </row>
    <row r="2379" spans="2:65" s="12" customFormat="1" ht="20.399999999999999">
      <c r="B2379" s="147"/>
      <c r="D2379" s="148" t="s">
        <v>162</v>
      </c>
      <c r="E2379" s="149" t="s">
        <v>1</v>
      </c>
      <c r="F2379" s="150" t="s">
        <v>2329</v>
      </c>
      <c r="H2379" s="149" t="s">
        <v>1</v>
      </c>
      <c r="I2379" s="151"/>
      <c r="L2379" s="147"/>
      <c r="M2379" s="152"/>
      <c r="T2379" s="153"/>
      <c r="AT2379" s="149" t="s">
        <v>162</v>
      </c>
      <c r="AU2379" s="149" t="s">
        <v>82</v>
      </c>
      <c r="AV2379" s="12" t="s">
        <v>80</v>
      </c>
      <c r="AW2379" s="12" t="s">
        <v>30</v>
      </c>
      <c r="AX2379" s="12" t="s">
        <v>73</v>
      </c>
      <c r="AY2379" s="149" t="s">
        <v>155</v>
      </c>
    </row>
    <row r="2380" spans="2:65" s="12" customFormat="1" ht="10.199999999999999">
      <c r="B2380" s="147"/>
      <c r="D2380" s="148" t="s">
        <v>162</v>
      </c>
      <c r="E2380" s="149" t="s">
        <v>1</v>
      </c>
      <c r="F2380" s="150" t="s">
        <v>2401</v>
      </c>
      <c r="H2380" s="149" t="s">
        <v>1</v>
      </c>
      <c r="I2380" s="151"/>
      <c r="L2380" s="147"/>
      <c r="M2380" s="152"/>
      <c r="T2380" s="153"/>
      <c r="AT2380" s="149" t="s">
        <v>162</v>
      </c>
      <c r="AU2380" s="149" t="s">
        <v>82</v>
      </c>
      <c r="AV2380" s="12" t="s">
        <v>80</v>
      </c>
      <c r="AW2380" s="12" t="s">
        <v>30</v>
      </c>
      <c r="AX2380" s="12" t="s">
        <v>73</v>
      </c>
      <c r="AY2380" s="149" t="s">
        <v>155</v>
      </c>
    </row>
    <row r="2381" spans="2:65" s="13" customFormat="1" ht="10.199999999999999">
      <c r="B2381" s="154"/>
      <c r="D2381" s="148" t="s">
        <v>162</v>
      </c>
      <c r="E2381" s="155" t="s">
        <v>1</v>
      </c>
      <c r="F2381" s="156" t="s">
        <v>80</v>
      </c>
      <c r="H2381" s="157">
        <v>1</v>
      </c>
      <c r="I2381" s="158"/>
      <c r="L2381" s="154"/>
      <c r="M2381" s="159"/>
      <c r="T2381" s="160"/>
      <c r="AT2381" s="155" t="s">
        <v>162</v>
      </c>
      <c r="AU2381" s="155" t="s">
        <v>82</v>
      </c>
      <c r="AV2381" s="13" t="s">
        <v>82</v>
      </c>
      <c r="AW2381" s="13" t="s">
        <v>30</v>
      </c>
      <c r="AX2381" s="13" t="s">
        <v>73</v>
      </c>
      <c r="AY2381" s="155" t="s">
        <v>155</v>
      </c>
    </row>
    <row r="2382" spans="2:65" s="14" customFormat="1" ht="10.199999999999999">
      <c r="B2382" s="161"/>
      <c r="D2382" s="148" t="s">
        <v>162</v>
      </c>
      <c r="E2382" s="162" t="s">
        <v>1</v>
      </c>
      <c r="F2382" s="163" t="s">
        <v>165</v>
      </c>
      <c r="H2382" s="164">
        <v>1</v>
      </c>
      <c r="I2382" s="165"/>
      <c r="L2382" s="161"/>
      <c r="M2382" s="166"/>
      <c r="T2382" s="167"/>
      <c r="AT2382" s="162" t="s">
        <v>162</v>
      </c>
      <c r="AU2382" s="162" t="s">
        <v>82</v>
      </c>
      <c r="AV2382" s="14" t="s">
        <v>90</v>
      </c>
      <c r="AW2382" s="14" t="s">
        <v>30</v>
      </c>
      <c r="AX2382" s="14" t="s">
        <v>80</v>
      </c>
      <c r="AY2382" s="162" t="s">
        <v>155</v>
      </c>
    </row>
    <row r="2383" spans="2:65" s="1" customFormat="1" ht="16.5" customHeight="1">
      <c r="B2383" s="32"/>
      <c r="C2383" s="133" t="s">
        <v>2402</v>
      </c>
      <c r="D2383" s="133" t="s">
        <v>158</v>
      </c>
      <c r="E2383" s="134" t="s">
        <v>2403</v>
      </c>
      <c r="F2383" s="135" t="s">
        <v>2404</v>
      </c>
      <c r="G2383" s="136" t="s">
        <v>1702</v>
      </c>
      <c r="H2383" s="137">
        <v>1</v>
      </c>
      <c r="I2383" s="138"/>
      <c r="J2383" s="139">
        <f>ROUND(I2383*H2383,2)</f>
        <v>0</v>
      </c>
      <c r="K2383" s="140"/>
      <c r="L2383" s="32"/>
      <c r="M2383" s="141" t="s">
        <v>1</v>
      </c>
      <c r="N2383" s="142" t="s">
        <v>38</v>
      </c>
      <c r="P2383" s="143">
        <f>O2383*H2383</f>
        <v>0</v>
      </c>
      <c r="Q2383" s="143">
        <v>0</v>
      </c>
      <c r="R2383" s="143">
        <f>Q2383*H2383</f>
        <v>0</v>
      </c>
      <c r="S2383" s="143">
        <v>0</v>
      </c>
      <c r="T2383" s="144">
        <f>S2383*H2383</f>
        <v>0</v>
      </c>
      <c r="AR2383" s="145" t="s">
        <v>242</v>
      </c>
      <c r="AT2383" s="145" t="s">
        <v>158</v>
      </c>
      <c r="AU2383" s="145" t="s">
        <v>82</v>
      </c>
      <c r="AY2383" s="17" t="s">
        <v>155</v>
      </c>
      <c r="BE2383" s="146">
        <f>IF(N2383="základní",J2383,0)</f>
        <v>0</v>
      </c>
      <c r="BF2383" s="146">
        <f>IF(N2383="snížená",J2383,0)</f>
        <v>0</v>
      </c>
      <c r="BG2383" s="146">
        <f>IF(N2383="zákl. přenesená",J2383,0)</f>
        <v>0</v>
      </c>
      <c r="BH2383" s="146">
        <f>IF(N2383="sníž. přenesená",J2383,0)</f>
        <v>0</v>
      </c>
      <c r="BI2383" s="146">
        <f>IF(N2383="nulová",J2383,0)</f>
        <v>0</v>
      </c>
      <c r="BJ2383" s="17" t="s">
        <v>80</v>
      </c>
      <c r="BK2383" s="146">
        <f>ROUND(I2383*H2383,2)</f>
        <v>0</v>
      </c>
      <c r="BL2383" s="17" t="s">
        <v>242</v>
      </c>
      <c r="BM2383" s="145" t="s">
        <v>2405</v>
      </c>
    </row>
    <row r="2384" spans="2:65" s="12" customFormat="1" ht="20.399999999999999">
      <c r="B2384" s="147"/>
      <c r="D2384" s="148" t="s">
        <v>162</v>
      </c>
      <c r="E2384" s="149" t="s">
        <v>1</v>
      </c>
      <c r="F2384" s="150" t="s">
        <v>2400</v>
      </c>
      <c r="H2384" s="149" t="s">
        <v>1</v>
      </c>
      <c r="I2384" s="151"/>
      <c r="L2384" s="147"/>
      <c r="M2384" s="152"/>
      <c r="T2384" s="153"/>
      <c r="AT2384" s="149" t="s">
        <v>162</v>
      </c>
      <c r="AU2384" s="149" t="s">
        <v>82</v>
      </c>
      <c r="AV2384" s="12" t="s">
        <v>80</v>
      </c>
      <c r="AW2384" s="12" t="s">
        <v>30</v>
      </c>
      <c r="AX2384" s="12" t="s">
        <v>73</v>
      </c>
      <c r="AY2384" s="149" t="s">
        <v>155</v>
      </c>
    </row>
    <row r="2385" spans="2:65" s="12" customFormat="1" ht="10.199999999999999">
      <c r="B2385" s="147"/>
      <c r="D2385" s="148" t="s">
        <v>162</v>
      </c>
      <c r="E2385" s="149" t="s">
        <v>1</v>
      </c>
      <c r="F2385" s="150" t="s">
        <v>2395</v>
      </c>
      <c r="H2385" s="149" t="s">
        <v>1</v>
      </c>
      <c r="I2385" s="151"/>
      <c r="L2385" s="147"/>
      <c r="M2385" s="152"/>
      <c r="T2385" s="153"/>
      <c r="AT2385" s="149" t="s">
        <v>162</v>
      </c>
      <c r="AU2385" s="149" t="s">
        <v>82</v>
      </c>
      <c r="AV2385" s="12" t="s">
        <v>80</v>
      </c>
      <c r="AW2385" s="12" t="s">
        <v>30</v>
      </c>
      <c r="AX2385" s="12" t="s">
        <v>73</v>
      </c>
      <c r="AY2385" s="149" t="s">
        <v>155</v>
      </c>
    </row>
    <row r="2386" spans="2:65" s="12" customFormat="1" ht="20.399999999999999">
      <c r="B2386" s="147"/>
      <c r="D2386" s="148" t="s">
        <v>162</v>
      </c>
      <c r="E2386" s="149" t="s">
        <v>1</v>
      </c>
      <c r="F2386" s="150" t="s">
        <v>2396</v>
      </c>
      <c r="H2386" s="149" t="s">
        <v>1</v>
      </c>
      <c r="I2386" s="151"/>
      <c r="L2386" s="147"/>
      <c r="M2386" s="152"/>
      <c r="T2386" s="153"/>
      <c r="AT2386" s="149" t="s">
        <v>162</v>
      </c>
      <c r="AU2386" s="149" t="s">
        <v>82</v>
      </c>
      <c r="AV2386" s="12" t="s">
        <v>80</v>
      </c>
      <c r="AW2386" s="12" t="s">
        <v>30</v>
      </c>
      <c r="AX2386" s="12" t="s">
        <v>73</v>
      </c>
      <c r="AY2386" s="149" t="s">
        <v>155</v>
      </c>
    </row>
    <row r="2387" spans="2:65" s="12" customFormat="1" ht="10.199999999999999">
      <c r="B2387" s="147"/>
      <c r="D2387" s="148" t="s">
        <v>162</v>
      </c>
      <c r="E2387" s="149" t="s">
        <v>1</v>
      </c>
      <c r="F2387" s="150" t="s">
        <v>2293</v>
      </c>
      <c r="H2387" s="149" t="s">
        <v>1</v>
      </c>
      <c r="I2387" s="151"/>
      <c r="L2387" s="147"/>
      <c r="M2387" s="152"/>
      <c r="T2387" s="153"/>
      <c r="AT2387" s="149" t="s">
        <v>162</v>
      </c>
      <c r="AU2387" s="149" t="s">
        <v>82</v>
      </c>
      <c r="AV2387" s="12" t="s">
        <v>80</v>
      </c>
      <c r="AW2387" s="12" t="s">
        <v>30</v>
      </c>
      <c r="AX2387" s="12" t="s">
        <v>73</v>
      </c>
      <c r="AY2387" s="149" t="s">
        <v>155</v>
      </c>
    </row>
    <row r="2388" spans="2:65" s="12" customFormat="1" ht="10.199999999999999">
      <c r="B2388" s="147"/>
      <c r="D2388" s="148" t="s">
        <v>162</v>
      </c>
      <c r="E2388" s="149" t="s">
        <v>1</v>
      </c>
      <c r="F2388" s="150" t="s">
        <v>2334</v>
      </c>
      <c r="H2388" s="149" t="s">
        <v>1</v>
      </c>
      <c r="I2388" s="151"/>
      <c r="L2388" s="147"/>
      <c r="M2388" s="152"/>
      <c r="T2388" s="153"/>
      <c r="AT2388" s="149" t="s">
        <v>162</v>
      </c>
      <c r="AU2388" s="149" t="s">
        <v>82</v>
      </c>
      <c r="AV2388" s="12" t="s">
        <v>80</v>
      </c>
      <c r="AW2388" s="12" t="s">
        <v>30</v>
      </c>
      <c r="AX2388" s="12" t="s">
        <v>73</v>
      </c>
      <c r="AY2388" s="149" t="s">
        <v>155</v>
      </c>
    </row>
    <row r="2389" spans="2:65" s="12" customFormat="1" ht="10.199999999999999">
      <c r="B2389" s="147"/>
      <c r="D2389" s="148" t="s">
        <v>162</v>
      </c>
      <c r="E2389" s="149" t="s">
        <v>1</v>
      </c>
      <c r="F2389" s="150" t="s">
        <v>2324</v>
      </c>
      <c r="H2389" s="149" t="s">
        <v>1</v>
      </c>
      <c r="I2389" s="151"/>
      <c r="L2389" s="147"/>
      <c r="M2389" s="152"/>
      <c r="T2389" s="153"/>
      <c r="AT2389" s="149" t="s">
        <v>162</v>
      </c>
      <c r="AU2389" s="149" t="s">
        <v>82</v>
      </c>
      <c r="AV2389" s="12" t="s">
        <v>80</v>
      </c>
      <c r="AW2389" s="12" t="s">
        <v>30</v>
      </c>
      <c r="AX2389" s="12" t="s">
        <v>73</v>
      </c>
      <c r="AY2389" s="149" t="s">
        <v>155</v>
      </c>
    </row>
    <row r="2390" spans="2:65" s="12" customFormat="1" ht="10.199999999999999">
      <c r="B2390" s="147"/>
      <c r="D2390" s="148" t="s">
        <v>162</v>
      </c>
      <c r="E2390" s="149" t="s">
        <v>1</v>
      </c>
      <c r="F2390" s="150" t="s">
        <v>2326</v>
      </c>
      <c r="H2390" s="149" t="s">
        <v>1</v>
      </c>
      <c r="I2390" s="151"/>
      <c r="L2390" s="147"/>
      <c r="M2390" s="152"/>
      <c r="T2390" s="153"/>
      <c r="AT2390" s="149" t="s">
        <v>162</v>
      </c>
      <c r="AU2390" s="149" t="s">
        <v>82</v>
      </c>
      <c r="AV2390" s="12" t="s">
        <v>80</v>
      </c>
      <c r="AW2390" s="12" t="s">
        <v>30</v>
      </c>
      <c r="AX2390" s="12" t="s">
        <v>73</v>
      </c>
      <c r="AY2390" s="149" t="s">
        <v>155</v>
      </c>
    </row>
    <row r="2391" spans="2:65" s="12" customFormat="1" ht="10.199999999999999">
      <c r="B2391" s="147"/>
      <c r="D2391" s="148" t="s">
        <v>162</v>
      </c>
      <c r="E2391" s="149" t="s">
        <v>1</v>
      </c>
      <c r="F2391" s="150" t="s">
        <v>2327</v>
      </c>
      <c r="H2391" s="149" t="s">
        <v>1</v>
      </c>
      <c r="I2391" s="151"/>
      <c r="L2391" s="147"/>
      <c r="M2391" s="152"/>
      <c r="T2391" s="153"/>
      <c r="AT2391" s="149" t="s">
        <v>162</v>
      </c>
      <c r="AU2391" s="149" t="s">
        <v>82</v>
      </c>
      <c r="AV2391" s="12" t="s">
        <v>80</v>
      </c>
      <c r="AW2391" s="12" t="s">
        <v>30</v>
      </c>
      <c r="AX2391" s="12" t="s">
        <v>73</v>
      </c>
      <c r="AY2391" s="149" t="s">
        <v>155</v>
      </c>
    </row>
    <row r="2392" spans="2:65" s="12" customFormat="1" ht="10.199999999999999">
      <c r="B2392" s="147"/>
      <c r="D2392" s="148" t="s">
        <v>162</v>
      </c>
      <c r="E2392" s="149" t="s">
        <v>1</v>
      </c>
      <c r="F2392" s="150" t="s">
        <v>2328</v>
      </c>
      <c r="H2392" s="149" t="s">
        <v>1</v>
      </c>
      <c r="I2392" s="151"/>
      <c r="L2392" s="147"/>
      <c r="M2392" s="152"/>
      <c r="T2392" s="153"/>
      <c r="AT2392" s="149" t="s">
        <v>162</v>
      </c>
      <c r="AU2392" s="149" t="s">
        <v>82</v>
      </c>
      <c r="AV2392" s="12" t="s">
        <v>80</v>
      </c>
      <c r="AW2392" s="12" t="s">
        <v>30</v>
      </c>
      <c r="AX2392" s="12" t="s">
        <v>73</v>
      </c>
      <c r="AY2392" s="149" t="s">
        <v>155</v>
      </c>
    </row>
    <row r="2393" spans="2:65" s="12" customFormat="1" ht="10.199999999999999">
      <c r="B2393" s="147"/>
      <c r="D2393" s="148" t="s">
        <v>162</v>
      </c>
      <c r="E2393" s="149" t="s">
        <v>1</v>
      </c>
      <c r="F2393" s="150" t="s">
        <v>2311</v>
      </c>
      <c r="H2393" s="149" t="s">
        <v>1</v>
      </c>
      <c r="I2393" s="151"/>
      <c r="L2393" s="147"/>
      <c r="M2393" s="152"/>
      <c r="T2393" s="153"/>
      <c r="AT2393" s="149" t="s">
        <v>162</v>
      </c>
      <c r="AU2393" s="149" t="s">
        <v>82</v>
      </c>
      <c r="AV2393" s="12" t="s">
        <v>80</v>
      </c>
      <c r="AW2393" s="12" t="s">
        <v>30</v>
      </c>
      <c r="AX2393" s="12" t="s">
        <v>73</v>
      </c>
      <c r="AY2393" s="149" t="s">
        <v>155</v>
      </c>
    </row>
    <row r="2394" spans="2:65" s="12" customFormat="1" ht="20.399999999999999">
      <c r="B2394" s="147"/>
      <c r="D2394" s="148" t="s">
        <v>162</v>
      </c>
      <c r="E2394" s="149" t="s">
        <v>1</v>
      </c>
      <c r="F2394" s="150" t="s">
        <v>2329</v>
      </c>
      <c r="H2394" s="149" t="s">
        <v>1</v>
      </c>
      <c r="I2394" s="151"/>
      <c r="L2394" s="147"/>
      <c r="M2394" s="152"/>
      <c r="T2394" s="153"/>
      <c r="AT2394" s="149" t="s">
        <v>162</v>
      </c>
      <c r="AU2394" s="149" t="s">
        <v>82</v>
      </c>
      <c r="AV2394" s="12" t="s">
        <v>80</v>
      </c>
      <c r="AW2394" s="12" t="s">
        <v>30</v>
      </c>
      <c r="AX2394" s="12" t="s">
        <v>73</v>
      </c>
      <c r="AY2394" s="149" t="s">
        <v>155</v>
      </c>
    </row>
    <row r="2395" spans="2:65" s="12" customFormat="1" ht="10.199999999999999">
      <c r="B2395" s="147"/>
      <c r="D2395" s="148" t="s">
        <v>162</v>
      </c>
      <c r="E2395" s="149" t="s">
        <v>1</v>
      </c>
      <c r="F2395" s="150" t="s">
        <v>2406</v>
      </c>
      <c r="H2395" s="149" t="s">
        <v>1</v>
      </c>
      <c r="I2395" s="151"/>
      <c r="L2395" s="147"/>
      <c r="M2395" s="152"/>
      <c r="T2395" s="153"/>
      <c r="AT2395" s="149" t="s">
        <v>162</v>
      </c>
      <c r="AU2395" s="149" t="s">
        <v>82</v>
      </c>
      <c r="AV2395" s="12" t="s">
        <v>80</v>
      </c>
      <c r="AW2395" s="12" t="s">
        <v>30</v>
      </c>
      <c r="AX2395" s="12" t="s">
        <v>73</v>
      </c>
      <c r="AY2395" s="149" t="s">
        <v>155</v>
      </c>
    </row>
    <row r="2396" spans="2:65" s="13" customFormat="1" ht="10.199999999999999">
      <c r="B2396" s="154"/>
      <c r="D2396" s="148" t="s">
        <v>162</v>
      </c>
      <c r="E2396" s="155" t="s">
        <v>1</v>
      </c>
      <c r="F2396" s="156" t="s">
        <v>80</v>
      </c>
      <c r="H2396" s="157">
        <v>1</v>
      </c>
      <c r="I2396" s="158"/>
      <c r="L2396" s="154"/>
      <c r="M2396" s="159"/>
      <c r="T2396" s="160"/>
      <c r="AT2396" s="155" t="s">
        <v>162</v>
      </c>
      <c r="AU2396" s="155" t="s">
        <v>82</v>
      </c>
      <c r="AV2396" s="13" t="s">
        <v>82</v>
      </c>
      <c r="AW2396" s="13" t="s">
        <v>30</v>
      </c>
      <c r="AX2396" s="13" t="s">
        <v>73</v>
      </c>
      <c r="AY2396" s="155" t="s">
        <v>155</v>
      </c>
    </row>
    <row r="2397" spans="2:65" s="14" customFormat="1" ht="10.199999999999999">
      <c r="B2397" s="161"/>
      <c r="D2397" s="148" t="s">
        <v>162</v>
      </c>
      <c r="E2397" s="162" t="s">
        <v>1</v>
      </c>
      <c r="F2397" s="163" t="s">
        <v>165</v>
      </c>
      <c r="H2397" s="164">
        <v>1</v>
      </c>
      <c r="I2397" s="165"/>
      <c r="L2397" s="161"/>
      <c r="M2397" s="166"/>
      <c r="T2397" s="167"/>
      <c r="AT2397" s="162" t="s">
        <v>162</v>
      </c>
      <c r="AU2397" s="162" t="s">
        <v>82</v>
      </c>
      <c r="AV2397" s="14" t="s">
        <v>90</v>
      </c>
      <c r="AW2397" s="14" t="s">
        <v>30</v>
      </c>
      <c r="AX2397" s="14" t="s">
        <v>80</v>
      </c>
      <c r="AY2397" s="162" t="s">
        <v>155</v>
      </c>
    </row>
    <row r="2398" spans="2:65" s="1" customFormat="1" ht="16.5" customHeight="1">
      <c r="B2398" s="32"/>
      <c r="C2398" s="133" t="s">
        <v>1562</v>
      </c>
      <c r="D2398" s="133" t="s">
        <v>158</v>
      </c>
      <c r="E2398" s="134" t="s">
        <v>2407</v>
      </c>
      <c r="F2398" s="135" t="s">
        <v>2408</v>
      </c>
      <c r="G2398" s="136" t="s">
        <v>1702</v>
      </c>
      <c r="H2398" s="137">
        <v>4</v>
      </c>
      <c r="I2398" s="138"/>
      <c r="J2398" s="139">
        <f>ROUND(I2398*H2398,2)</f>
        <v>0</v>
      </c>
      <c r="K2398" s="140"/>
      <c r="L2398" s="32"/>
      <c r="M2398" s="141" t="s">
        <v>1</v>
      </c>
      <c r="N2398" s="142" t="s">
        <v>38</v>
      </c>
      <c r="P2398" s="143">
        <f>O2398*H2398</f>
        <v>0</v>
      </c>
      <c r="Q2398" s="143">
        <v>0</v>
      </c>
      <c r="R2398" s="143">
        <f>Q2398*H2398</f>
        <v>0</v>
      </c>
      <c r="S2398" s="143">
        <v>0</v>
      </c>
      <c r="T2398" s="144">
        <f>S2398*H2398</f>
        <v>0</v>
      </c>
      <c r="AR2398" s="145" t="s">
        <v>242</v>
      </c>
      <c r="AT2398" s="145" t="s">
        <v>158</v>
      </c>
      <c r="AU2398" s="145" t="s">
        <v>82</v>
      </c>
      <c r="AY2398" s="17" t="s">
        <v>155</v>
      </c>
      <c r="BE2398" s="146">
        <f>IF(N2398="základní",J2398,0)</f>
        <v>0</v>
      </c>
      <c r="BF2398" s="146">
        <f>IF(N2398="snížená",J2398,0)</f>
        <v>0</v>
      </c>
      <c r="BG2398" s="146">
        <f>IF(N2398="zákl. přenesená",J2398,0)</f>
        <v>0</v>
      </c>
      <c r="BH2398" s="146">
        <f>IF(N2398="sníž. přenesená",J2398,0)</f>
        <v>0</v>
      </c>
      <c r="BI2398" s="146">
        <f>IF(N2398="nulová",J2398,0)</f>
        <v>0</v>
      </c>
      <c r="BJ2398" s="17" t="s">
        <v>80</v>
      </c>
      <c r="BK2398" s="146">
        <f>ROUND(I2398*H2398,2)</f>
        <v>0</v>
      </c>
      <c r="BL2398" s="17" t="s">
        <v>242</v>
      </c>
      <c r="BM2398" s="145" t="s">
        <v>2409</v>
      </c>
    </row>
    <row r="2399" spans="2:65" s="12" customFormat="1" ht="10.199999999999999">
      <c r="B2399" s="147"/>
      <c r="D2399" s="148" t="s">
        <v>162</v>
      </c>
      <c r="E2399" s="149" t="s">
        <v>1</v>
      </c>
      <c r="F2399" s="150" t="s">
        <v>2321</v>
      </c>
      <c r="H2399" s="149" t="s">
        <v>1</v>
      </c>
      <c r="I2399" s="151"/>
      <c r="L2399" s="147"/>
      <c r="M2399" s="152"/>
      <c r="T2399" s="153"/>
      <c r="AT2399" s="149" t="s">
        <v>162</v>
      </c>
      <c r="AU2399" s="149" t="s">
        <v>82</v>
      </c>
      <c r="AV2399" s="12" t="s">
        <v>80</v>
      </c>
      <c r="AW2399" s="12" t="s">
        <v>30</v>
      </c>
      <c r="AX2399" s="12" t="s">
        <v>73</v>
      </c>
      <c r="AY2399" s="149" t="s">
        <v>155</v>
      </c>
    </row>
    <row r="2400" spans="2:65" s="12" customFormat="1" ht="10.199999999999999">
      <c r="B2400" s="147"/>
      <c r="D2400" s="148" t="s">
        <v>162</v>
      </c>
      <c r="E2400" s="149" t="s">
        <v>1</v>
      </c>
      <c r="F2400" s="150" t="s">
        <v>2395</v>
      </c>
      <c r="H2400" s="149" t="s">
        <v>1</v>
      </c>
      <c r="I2400" s="151"/>
      <c r="L2400" s="147"/>
      <c r="M2400" s="152"/>
      <c r="T2400" s="153"/>
      <c r="AT2400" s="149" t="s">
        <v>162</v>
      </c>
      <c r="AU2400" s="149" t="s">
        <v>82</v>
      </c>
      <c r="AV2400" s="12" t="s">
        <v>80</v>
      </c>
      <c r="AW2400" s="12" t="s">
        <v>30</v>
      </c>
      <c r="AX2400" s="12" t="s">
        <v>73</v>
      </c>
      <c r="AY2400" s="149" t="s">
        <v>155</v>
      </c>
    </row>
    <row r="2401" spans="2:65" s="12" customFormat="1" ht="20.399999999999999">
      <c r="B2401" s="147"/>
      <c r="D2401" s="148" t="s">
        <v>162</v>
      </c>
      <c r="E2401" s="149" t="s">
        <v>1</v>
      </c>
      <c r="F2401" s="150" t="s">
        <v>2396</v>
      </c>
      <c r="H2401" s="149" t="s">
        <v>1</v>
      </c>
      <c r="I2401" s="151"/>
      <c r="L2401" s="147"/>
      <c r="M2401" s="152"/>
      <c r="T2401" s="153"/>
      <c r="AT2401" s="149" t="s">
        <v>162</v>
      </c>
      <c r="AU2401" s="149" t="s">
        <v>82</v>
      </c>
      <c r="AV2401" s="12" t="s">
        <v>80</v>
      </c>
      <c r="AW2401" s="12" t="s">
        <v>30</v>
      </c>
      <c r="AX2401" s="12" t="s">
        <v>73</v>
      </c>
      <c r="AY2401" s="149" t="s">
        <v>155</v>
      </c>
    </row>
    <row r="2402" spans="2:65" s="12" customFormat="1" ht="10.199999999999999">
      <c r="B2402" s="147"/>
      <c r="D2402" s="148" t="s">
        <v>162</v>
      </c>
      <c r="E2402" s="149" t="s">
        <v>1</v>
      </c>
      <c r="F2402" s="150" t="s">
        <v>2293</v>
      </c>
      <c r="H2402" s="149" t="s">
        <v>1</v>
      </c>
      <c r="I2402" s="151"/>
      <c r="L2402" s="147"/>
      <c r="M2402" s="152"/>
      <c r="T2402" s="153"/>
      <c r="AT2402" s="149" t="s">
        <v>162</v>
      </c>
      <c r="AU2402" s="149" t="s">
        <v>82</v>
      </c>
      <c r="AV2402" s="12" t="s">
        <v>80</v>
      </c>
      <c r="AW2402" s="12" t="s">
        <v>30</v>
      </c>
      <c r="AX2402" s="12" t="s">
        <v>73</v>
      </c>
      <c r="AY2402" s="149" t="s">
        <v>155</v>
      </c>
    </row>
    <row r="2403" spans="2:65" s="12" customFormat="1" ht="10.199999999999999">
      <c r="B2403" s="147"/>
      <c r="D2403" s="148" t="s">
        <v>162</v>
      </c>
      <c r="E2403" s="149" t="s">
        <v>1</v>
      </c>
      <c r="F2403" s="150" t="s">
        <v>2410</v>
      </c>
      <c r="H2403" s="149" t="s">
        <v>1</v>
      </c>
      <c r="I2403" s="151"/>
      <c r="L2403" s="147"/>
      <c r="M2403" s="152"/>
      <c r="T2403" s="153"/>
      <c r="AT2403" s="149" t="s">
        <v>162</v>
      </c>
      <c r="AU2403" s="149" t="s">
        <v>82</v>
      </c>
      <c r="AV2403" s="12" t="s">
        <v>80</v>
      </c>
      <c r="AW2403" s="12" t="s">
        <v>30</v>
      </c>
      <c r="AX2403" s="12" t="s">
        <v>73</v>
      </c>
      <c r="AY2403" s="149" t="s">
        <v>155</v>
      </c>
    </row>
    <row r="2404" spans="2:65" s="12" customFormat="1" ht="10.199999999999999">
      <c r="B2404" s="147"/>
      <c r="D2404" s="148" t="s">
        <v>162</v>
      </c>
      <c r="E2404" s="149" t="s">
        <v>1</v>
      </c>
      <c r="F2404" s="150" t="s">
        <v>2347</v>
      </c>
      <c r="H2404" s="149" t="s">
        <v>1</v>
      </c>
      <c r="I2404" s="151"/>
      <c r="L2404" s="147"/>
      <c r="M2404" s="152"/>
      <c r="T2404" s="153"/>
      <c r="AT2404" s="149" t="s">
        <v>162</v>
      </c>
      <c r="AU2404" s="149" t="s">
        <v>82</v>
      </c>
      <c r="AV2404" s="12" t="s">
        <v>80</v>
      </c>
      <c r="AW2404" s="12" t="s">
        <v>30</v>
      </c>
      <c r="AX2404" s="12" t="s">
        <v>73</v>
      </c>
      <c r="AY2404" s="149" t="s">
        <v>155</v>
      </c>
    </row>
    <row r="2405" spans="2:65" s="12" customFormat="1" ht="10.199999999999999">
      <c r="B2405" s="147"/>
      <c r="D2405" s="148" t="s">
        <v>162</v>
      </c>
      <c r="E2405" s="149" t="s">
        <v>1</v>
      </c>
      <c r="F2405" s="150" t="s">
        <v>2336</v>
      </c>
      <c r="H2405" s="149" t="s">
        <v>1</v>
      </c>
      <c r="I2405" s="151"/>
      <c r="L2405" s="147"/>
      <c r="M2405" s="152"/>
      <c r="T2405" s="153"/>
      <c r="AT2405" s="149" t="s">
        <v>162</v>
      </c>
      <c r="AU2405" s="149" t="s">
        <v>82</v>
      </c>
      <c r="AV2405" s="12" t="s">
        <v>80</v>
      </c>
      <c r="AW2405" s="12" t="s">
        <v>30</v>
      </c>
      <c r="AX2405" s="12" t="s">
        <v>73</v>
      </c>
      <c r="AY2405" s="149" t="s">
        <v>155</v>
      </c>
    </row>
    <row r="2406" spans="2:65" s="12" customFormat="1" ht="10.199999999999999">
      <c r="B2406" s="147"/>
      <c r="D2406" s="148" t="s">
        <v>162</v>
      </c>
      <c r="E2406" s="149" t="s">
        <v>1</v>
      </c>
      <c r="F2406" s="150" t="s">
        <v>2328</v>
      </c>
      <c r="H2406" s="149" t="s">
        <v>1</v>
      </c>
      <c r="I2406" s="151"/>
      <c r="L2406" s="147"/>
      <c r="M2406" s="152"/>
      <c r="T2406" s="153"/>
      <c r="AT2406" s="149" t="s">
        <v>162</v>
      </c>
      <c r="AU2406" s="149" t="s">
        <v>82</v>
      </c>
      <c r="AV2406" s="12" t="s">
        <v>80</v>
      </c>
      <c r="AW2406" s="12" t="s">
        <v>30</v>
      </c>
      <c r="AX2406" s="12" t="s">
        <v>73</v>
      </c>
      <c r="AY2406" s="149" t="s">
        <v>155</v>
      </c>
    </row>
    <row r="2407" spans="2:65" s="12" customFormat="1" ht="10.199999999999999">
      <c r="B2407" s="147"/>
      <c r="D2407" s="148" t="s">
        <v>162</v>
      </c>
      <c r="E2407" s="149" t="s">
        <v>1</v>
      </c>
      <c r="F2407" s="150" t="s">
        <v>2311</v>
      </c>
      <c r="H2407" s="149" t="s">
        <v>1</v>
      </c>
      <c r="I2407" s="151"/>
      <c r="L2407" s="147"/>
      <c r="M2407" s="152"/>
      <c r="T2407" s="153"/>
      <c r="AT2407" s="149" t="s">
        <v>162</v>
      </c>
      <c r="AU2407" s="149" t="s">
        <v>82</v>
      </c>
      <c r="AV2407" s="12" t="s">
        <v>80</v>
      </c>
      <c r="AW2407" s="12" t="s">
        <v>30</v>
      </c>
      <c r="AX2407" s="12" t="s">
        <v>73</v>
      </c>
      <c r="AY2407" s="149" t="s">
        <v>155</v>
      </c>
    </row>
    <row r="2408" spans="2:65" s="12" customFormat="1" ht="10.199999999999999">
      <c r="B2408" s="147"/>
      <c r="D2408" s="148" t="s">
        <v>162</v>
      </c>
      <c r="E2408" s="149" t="s">
        <v>1</v>
      </c>
      <c r="F2408" s="150" t="s">
        <v>2337</v>
      </c>
      <c r="H2408" s="149" t="s">
        <v>1</v>
      </c>
      <c r="I2408" s="151"/>
      <c r="L2408" s="147"/>
      <c r="M2408" s="152"/>
      <c r="T2408" s="153"/>
      <c r="AT2408" s="149" t="s">
        <v>162</v>
      </c>
      <c r="AU2408" s="149" t="s">
        <v>82</v>
      </c>
      <c r="AV2408" s="12" t="s">
        <v>80</v>
      </c>
      <c r="AW2408" s="12" t="s">
        <v>30</v>
      </c>
      <c r="AX2408" s="12" t="s">
        <v>73</v>
      </c>
      <c r="AY2408" s="149" t="s">
        <v>155</v>
      </c>
    </row>
    <row r="2409" spans="2:65" s="12" customFormat="1" ht="10.199999999999999">
      <c r="B2409" s="147"/>
      <c r="D2409" s="148" t="s">
        <v>162</v>
      </c>
      <c r="E2409" s="149" t="s">
        <v>1</v>
      </c>
      <c r="F2409" s="150" t="s">
        <v>2411</v>
      </c>
      <c r="H2409" s="149" t="s">
        <v>1</v>
      </c>
      <c r="I2409" s="151"/>
      <c r="L2409" s="147"/>
      <c r="M2409" s="152"/>
      <c r="T2409" s="153"/>
      <c r="AT2409" s="149" t="s">
        <v>162</v>
      </c>
      <c r="AU2409" s="149" t="s">
        <v>82</v>
      </c>
      <c r="AV2409" s="12" t="s">
        <v>80</v>
      </c>
      <c r="AW2409" s="12" t="s">
        <v>30</v>
      </c>
      <c r="AX2409" s="12" t="s">
        <v>73</v>
      </c>
      <c r="AY2409" s="149" t="s">
        <v>155</v>
      </c>
    </row>
    <row r="2410" spans="2:65" s="13" customFormat="1" ht="10.199999999999999">
      <c r="B2410" s="154"/>
      <c r="D2410" s="148" t="s">
        <v>162</v>
      </c>
      <c r="E2410" s="155" t="s">
        <v>1</v>
      </c>
      <c r="F2410" s="156" t="s">
        <v>90</v>
      </c>
      <c r="H2410" s="157">
        <v>4</v>
      </c>
      <c r="I2410" s="158"/>
      <c r="L2410" s="154"/>
      <c r="M2410" s="159"/>
      <c r="T2410" s="160"/>
      <c r="AT2410" s="155" t="s">
        <v>162</v>
      </c>
      <c r="AU2410" s="155" t="s">
        <v>82</v>
      </c>
      <c r="AV2410" s="13" t="s">
        <v>82</v>
      </c>
      <c r="AW2410" s="13" t="s">
        <v>30</v>
      </c>
      <c r="AX2410" s="13" t="s">
        <v>73</v>
      </c>
      <c r="AY2410" s="155" t="s">
        <v>155</v>
      </c>
    </row>
    <row r="2411" spans="2:65" s="14" customFormat="1" ht="10.199999999999999">
      <c r="B2411" s="161"/>
      <c r="D2411" s="148" t="s">
        <v>162</v>
      </c>
      <c r="E2411" s="162" t="s">
        <v>1</v>
      </c>
      <c r="F2411" s="163" t="s">
        <v>165</v>
      </c>
      <c r="H2411" s="164">
        <v>4</v>
      </c>
      <c r="I2411" s="165"/>
      <c r="L2411" s="161"/>
      <c r="M2411" s="166"/>
      <c r="T2411" s="167"/>
      <c r="AT2411" s="162" t="s">
        <v>162</v>
      </c>
      <c r="AU2411" s="162" t="s">
        <v>82</v>
      </c>
      <c r="AV2411" s="14" t="s">
        <v>90</v>
      </c>
      <c r="AW2411" s="14" t="s">
        <v>30</v>
      </c>
      <c r="AX2411" s="14" t="s">
        <v>80</v>
      </c>
      <c r="AY2411" s="162" t="s">
        <v>155</v>
      </c>
    </row>
    <row r="2412" spans="2:65" s="1" customFormat="1" ht="16.5" customHeight="1">
      <c r="B2412" s="32"/>
      <c r="C2412" s="133" t="s">
        <v>2412</v>
      </c>
      <c r="D2412" s="133" t="s">
        <v>158</v>
      </c>
      <c r="E2412" s="134" t="s">
        <v>2413</v>
      </c>
      <c r="F2412" s="135" t="s">
        <v>2414</v>
      </c>
      <c r="G2412" s="136" t="s">
        <v>1702</v>
      </c>
      <c r="H2412" s="137">
        <v>4</v>
      </c>
      <c r="I2412" s="138"/>
      <c r="J2412" s="139">
        <f>ROUND(I2412*H2412,2)</f>
        <v>0</v>
      </c>
      <c r="K2412" s="140"/>
      <c r="L2412" s="32"/>
      <c r="M2412" s="141" t="s">
        <v>1</v>
      </c>
      <c r="N2412" s="142" t="s">
        <v>38</v>
      </c>
      <c r="P2412" s="143">
        <f>O2412*H2412</f>
        <v>0</v>
      </c>
      <c r="Q2412" s="143">
        <v>0</v>
      </c>
      <c r="R2412" s="143">
        <f>Q2412*H2412</f>
        <v>0</v>
      </c>
      <c r="S2412" s="143">
        <v>0</v>
      </c>
      <c r="T2412" s="144">
        <f>S2412*H2412</f>
        <v>0</v>
      </c>
      <c r="AR2412" s="145" t="s">
        <v>242</v>
      </c>
      <c r="AT2412" s="145" t="s">
        <v>158</v>
      </c>
      <c r="AU2412" s="145" t="s">
        <v>82</v>
      </c>
      <c r="AY2412" s="17" t="s">
        <v>155</v>
      </c>
      <c r="BE2412" s="146">
        <f>IF(N2412="základní",J2412,0)</f>
        <v>0</v>
      </c>
      <c r="BF2412" s="146">
        <f>IF(N2412="snížená",J2412,0)</f>
        <v>0</v>
      </c>
      <c r="BG2412" s="146">
        <f>IF(N2412="zákl. přenesená",J2412,0)</f>
        <v>0</v>
      </c>
      <c r="BH2412" s="146">
        <f>IF(N2412="sníž. přenesená",J2412,0)</f>
        <v>0</v>
      </c>
      <c r="BI2412" s="146">
        <f>IF(N2412="nulová",J2412,0)</f>
        <v>0</v>
      </c>
      <c r="BJ2412" s="17" t="s">
        <v>80</v>
      </c>
      <c r="BK2412" s="146">
        <f>ROUND(I2412*H2412,2)</f>
        <v>0</v>
      </c>
      <c r="BL2412" s="17" t="s">
        <v>242</v>
      </c>
      <c r="BM2412" s="145" t="s">
        <v>2415</v>
      </c>
    </row>
    <row r="2413" spans="2:65" s="12" customFormat="1" ht="10.199999999999999">
      <c r="B2413" s="147"/>
      <c r="D2413" s="148" t="s">
        <v>162</v>
      </c>
      <c r="E2413" s="149" t="s">
        <v>1</v>
      </c>
      <c r="F2413" s="150" t="s">
        <v>2321</v>
      </c>
      <c r="H2413" s="149" t="s">
        <v>1</v>
      </c>
      <c r="I2413" s="151"/>
      <c r="L2413" s="147"/>
      <c r="M2413" s="152"/>
      <c r="T2413" s="153"/>
      <c r="AT2413" s="149" t="s">
        <v>162</v>
      </c>
      <c r="AU2413" s="149" t="s">
        <v>82</v>
      </c>
      <c r="AV2413" s="12" t="s">
        <v>80</v>
      </c>
      <c r="AW2413" s="12" t="s">
        <v>30</v>
      </c>
      <c r="AX2413" s="12" t="s">
        <v>73</v>
      </c>
      <c r="AY2413" s="149" t="s">
        <v>155</v>
      </c>
    </row>
    <row r="2414" spans="2:65" s="12" customFormat="1" ht="10.199999999999999">
      <c r="B2414" s="147"/>
      <c r="D2414" s="148" t="s">
        <v>162</v>
      </c>
      <c r="E2414" s="149" t="s">
        <v>1</v>
      </c>
      <c r="F2414" s="150" t="s">
        <v>2395</v>
      </c>
      <c r="H2414" s="149" t="s">
        <v>1</v>
      </c>
      <c r="I2414" s="151"/>
      <c r="L2414" s="147"/>
      <c r="M2414" s="152"/>
      <c r="T2414" s="153"/>
      <c r="AT2414" s="149" t="s">
        <v>162</v>
      </c>
      <c r="AU2414" s="149" t="s">
        <v>82</v>
      </c>
      <c r="AV2414" s="12" t="s">
        <v>80</v>
      </c>
      <c r="AW2414" s="12" t="s">
        <v>30</v>
      </c>
      <c r="AX2414" s="12" t="s">
        <v>73</v>
      </c>
      <c r="AY2414" s="149" t="s">
        <v>155</v>
      </c>
    </row>
    <row r="2415" spans="2:65" s="12" customFormat="1" ht="20.399999999999999">
      <c r="B2415" s="147"/>
      <c r="D2415" s="148" t="s">
        <v>162</v>
      </c>
      <c r="E2415" s="149" t="s">
        <v>1</v>
      </c>
      <c r="F2415" s="150" t="s">
        <v>2396</v>
      </c>
      <c r="H2415" s="149" t="s">
        <v>1</v>
      </c>
      <c r="I2415" s="151"/>
      <c r="L2415" s="147"/>
      <c r="M2415" s="152"/>
      <c r="T2415" s="153"/>
      <c r="AT2415" s="149" t="s">
        <v>162</v>
      </c>
      <c r="AU2415" s="149" t="s">
        <v>82</v>
      </c>
      <c r="AV2415" s="12" t="s">
        <v>80</v>
      </c>
      <c r="AW2415" s="12" t="s">
        <v>30</v>
      </c>
      <c r="AX2415" s="12" t="s">
        <v>73</v>
      </c>
      <c r="AY2415" s="149" t="s">
        <v>155</v>
      </c>
    </row>
    <row r="2416" spans="2:65" s="12" customFormat="1" ht="10.199999999999999">
      <c r="B2416" s="147"/>
      <c r="D2416" s="148" t="s">
        <v>162</v>
      </c>
      <c r="E2416" s="149" t="s">
        <v>1</v>
      </c>
      <c r="F2416" s="150" t="s">
        <v>2293</v>
      </c>
      <c r="H2416" s="149" t="s">
        <v>1</v>
      </c>
      <c r="I2416" s="151"/>
      <c r="L2416" s="147"/>
      <c r="M2416" s="152"/>
      <c r="T2416" s="153"/>
      <c r="AT2416" s="149" t="s">
        <v>162</v>
      </c>
      <c r="AU2416" s="149" t="s">
        <v>82</v>
      </c>
      <c r="AV2416" s="12" t="s">
        <v>80</v>
      </c>
      <c r="AW2416" s="12" t="s">
        <v>30</v>
      </c>
      <c r="AX2416" s="12" t="s">
        <v>73</v>
      </c>
      <c r="AY2416" s="149" t="s">
        <v>155</v>
      </c>
    </row>
    <row r="2417" spans="2:65" s="12" customFormat="1" ht="10.199999999999999">
      <c r="B2417" s="147"/>
      <c r="D2417" s="148" t="s">
        <v>162</v>
      </c>
      <c r="E2417" s="149" t="s">
        <v>1</v>
      </c>
      <c r="F2417" s="150" t="s">
        <v>2410</v>
      </c>
      <c r="H2417" s="149" t="s">
        <v>1</v>
      </c>
      <c r="I2417" s="151"/>
      <c r="L2417" s="147"/>
      <c r="M2417" s="152"/>
      <c r="T2417" s="153"/>
      <c r="AT2417" s="149" t="s">
        <v>162</v>
      </c>
      <c r="AU2417" s="149" t="s">
        <v>82</v>
      </c>
      <c r="AV2417" s="12" t="s">
        <v>80</v>
      </c>
      <c r="AW2417" s="12" t="s">
        <v>30</v>
      </c>
      <c r="AX2417" s="12" t="s">
        <v>73</v>
      </c>
      <c r="AY2417" s="149" t="s">
        <v>155</v>
      </c>
    </row>
    <row r="2418" spans="2:65" s="12" customFormat="1" ht="10.199999999999999">
      <c r="B2418" s="147"/>
      <c r="D2418" s="148" t="s">
        <v>162</v>
      </c>
      <c r="E2418" s="149" t="s">
        <v>1</v>
      </c>
      <c r="F2418" s="150" t="s">
        <v>2347</v>
      </c>
      <c r="H2418" s="149" t="s">
        <v>1</v>
      </c>
      <c r="I2418" s="151"/>
      <c r="L2418" s="147"/>
      <c r="M2418" s="152"/>
      <c r="T2418" s="153"/>
      <c r="AT2418" s="149" t="s">
        <v>162</v>
      </c>
      <c r="AU2418" s="149" t="s">
        <v>82</v>
      </c>
      <c r="AV2418" s="12" t="s">
        <v>80</v>
      </c>
      <c r="AW2418" s="12" t="s">
        <v>30</v>
      </c>
      <c r="AX2418" s="12" t="s">
        <v>73</v>
      </c>
      <c r="AY2418" s="149" t="s">
        <v>155</v>
      </c>
    </row>
    <row r="2419" spans="2:65" s="12" customFormat="1" ht="10.199999999999999">
      <c r="B2419" s="147"/>
      <c r="D2419" s="148" t="s">
        <v>162</v>
      </c>
      <c r="E2419" s="149" t="s">
        <v>1</v>
      </c>
      <c r="F2419" s="150" t="s">
        <v>2336</v>
      </c>
      <c r="H2419" s="149" t="s">
        <v>1</v>
      </c>
      <c r="I2419" s="151"/>
      <c r="L2419" s="147"/>
      <c r="M2419" s="152"/>
      <c r="T2419" s="153"/>
      <c r="AT2419" s="149" t="s">
        <v>162</v>
      </c>
      <c r="AU2419" s="149" t="s">
        <v>82</v>
      </c>
      <c r="AV2419" s="12" t="s">
        <v>80</v>
      </c>
      <c r="AW2419" s="12" t="s">
        <v>30</v>
      </c>
      <c r="AX2419" s="12" t="s">
        <v>73</v>
      </c>
      <c r="AY2419" s="149" t="s">
        <v>155</v>
      </c>
    </row>
    <row r="2420" spans="2:65" s="12" customFormat="1" ht="10.199999999999999">
      <c r="B2420" s="147"/>
      <c r="D2420" s="148" t="s">
        <v>162</v>
      </c>
      <c r="E2420" s="149" t="s">
        <v>1</v>
      </c>
      <c r="F2420" s="150" t="s">
        <v>2328</v>
      </c>
      <c r="H2420" s="149" t="s">
        <v>1</v>
      </c>
      <c r="I2420" s="151"/>
      <c r="L2420" s="147"/>
      <c r="M2420" s="152"/>
      <c r="T2420" s="153"/>
      <c r="AT2420" s="149" t="s">
        <v>162</v>
      </c>
      <c r="AU2420" s="149" t="s">
        <v>82</v>
      </c>
      <c r="AV2420" s="12" t="s">
        <v>80</v>
      </c>
      <c r="AW2420" s="12" t="s">
        <v>30</v>
      </c>
      <c r="AX2420" s="12" t="s">
        <v>73</v>
      </c>
      <c r="AY2420" s="149" t="s">
        <v>155</v>
      </c>
    </row>
    <row r="2421" spans="2:65" s="12" customFormat="1" ht="10.199999999999999">
      <c r="B2421" s="147"/>
      <c r="D2421" s="148" t="s">
        <v>162</v>
      </c>
      <c r="E2421" s="149" t="s">
        <v>1</v>
      </c>
      <c r="F2421" s="150" t="s">
        <v>2311</v>
      </c>
      <c r="H2421" s="149" t="s">
        <v>1</v>
      </c>
      <c r="I2421" s="151"/>
      <c r="L2421" s="147"/>
      <c r="M2421" s="152"/>
      <c r="T2421" s="153"/>
      <c r="AT2421" s="149" t="s">
        <v>162</v>
      </c>
      <c r="AU2421" s="149" t="s">
        <v>82</v>
      </c>
      <c r="AV2421" s="12" t="s">
        <v>80</v>
      </c>
      <c r="AW2421" s="12" t="s">
        <v>30</v>
      </c>
      <c r="AX2421" s="12" t="s">
        <v>73</v>
      </c>
      <c r="AY2421" s="149" t="s">
        <v>155</v>
      </c>
    </row>
    <row r="2422" spans="2:65" s="12" customFormat="1" ht="10.199999999999999">
      <c r="B2422" s="147"/>
      <c r="D2422" s="148" t="s">
        <v>162</v>
      </c>
      <c r="E2422" s="149" t="s">
        <v>1</v>
      </c>
      <c r="F2422" s="150" t="s">
        <v>2337</v>
      </c>
      <c r="H2422" s="149" t="s">
        <v>1</v>
      </c>
      <c r="I2422" s="151"/>
      <c r="L2422" s="147"/>
      <c r="M2422" s="152"/>
      <c r="T2422" s="153"/>
      <c r="AT2422" s="149" t="s">
        <v>162</v>
      </c>
      <c r="AU2422" s="149" t="s">
        <v>82</v>
      </c>
      <c r="AV2422" s="12" t="s">
        <v>80</v>
      </c>
      <c r="AW2422" s="12" t="s">
        <v>30</v>
      </c>
      <c r="AX2422" s="12" t="s">
        <v>73</v>
      </c>
      <c r="AY2422" s="149" t="s">
        <v>155</v>
      </c>
    </row>
    <row r="2423" spans="2:65" s="12" customFormat="1" ht="10.199999999999999">
      <c r="B2423" s="147"/>
      <c r="D2423" s="148" t="s">
        <v>162</v>
      </c>
      <c r="E2423" s="149" t="s">
        <v>1</v>
      </c>
      <c r="F2423" s="150" t="s">
        <v>2416</v>
      </c>
      <c r="H2423" s="149" t="s">
        <v>1</v>
      </c>
      <c r="I2423" s="151"/>
      <c r="L2423" s="147"/>
      <c r="M2423" s="152"/>
      <c r="T2423" s="153"/>
      <c r="AT2423" s="149" t="s">
        <v>162</v>
      </c>
      <c r="AU2423" s="149" t="s">
        <v>82</v>
      </c>
      <c r="AV2423" s="12" t="s">
        <v>80</v>
      </c>
      <c r="AW2423" s="12" t="s">
        <v>30</v>
      </c>
      <c r="AX2423" s="12" t="s">
        <v>73</v>
      </c>
      <c r="AY2423" s="149" t="s">
        <v>155</v>
      </c>
    </row>
    <row r="2424" spans="2:65" s="13" customFormat="1" ht="10.199999999999999">
      <c r="B2424" s="154"/>
      <c r="D2424" s="148" t="s">
        <v>162</v>
      </c>
      <c r="E2424" s="155" t="s">
        <v>1</v>
      </c>
      <c r="F2424" s="156" t="s">
        <v>90</v>
      </c>
      <c r="H2424" s="157">
        <v>4</v>
      </c>
      <c r="I2424" s="158"/>
      <c r="L2424" s="154"/>
      <c r="M2424" s="159"/>
      <c r="T2424" s="160"/>
      <c r="AT2424" s="155" t="s">
        <v>162</v>
      </c>
      <c r="AU2424" s="155" t="s">
        <v>82</v>
      </c>
      <c r="AV2424" s="13" t="s">
        <v>82</v>
      </c>
      <c r="AW2424" s="13" t="s">
        <v>30</v>
      </c>
      <c r="AX2424" s="13" t="s">
        <v>73</v>
      </c>
      <c r="AY2424" s="155" t="s">
        <v>155</v>
      </c>
    </row>
    <row r="2425" spans="2:65" s="14" customFormat="1" ht="10.199999999999999">
      <c r="B2425" s="161"/>
      <c r="D2425" s="148" t="s">
        <v>162</v>
      </c>
      <c r="E2425" s="162" t="s">
        <v>1</v>
      </c>
      <c r="F2425" s="163" t="s">
        <v>165</v>
      </c>
      <c r="H2425" s="164">
        <v>4</v>
      </c>
      <c r="I2425" s="165"/>
      <c r="L2425" s="161"/>
      <c r="M2425" s="166"/>
      <c r="T2425" s="167"/>
      <c r="AT2425" s="162" t="s">
        <v>162</v>
      </c>
      <c r="AU2425" s="162" t="s">
        <v>82</v>
      </c>
      <c r="AV2425" s="14" t="s">
        <v>90</v>
      </c>
      <c r="AW2425" s="14" t="s">
        <v>30</v>
      </c>
      <c r="AX2425" s="14" t="s">
        <v>80</v>
      </c>
      <c r="AY2425" s="162" t="s">
        <v>155</v>
      </c>
    </row>
    <row r="2426" spans="2:65" s="1" customFormat="1" ht="16.5" customHeight="1">
      <c r="B2426" s="32"/>
      <c r="C2426" s="133" t="s">
        <v>1568</v>
      </c>
      <c r="D2426" s="133" t="s">
        <v>158</v>
      </c>
      <c r="E2426" s="134" t="s">
        <v>2417</v>
      </c>
      <c r="F2426" s="135" t="s">
        <v>2418</v>
      </c>
      <c r="G2426" s="136" t="s">
        <v>1702</v>
      </c>
      <c r="H2426" s="137">
        <v>1</v>
      </c>
      <c r="I2426" s="138"/>
      <c r="J2426" s="139">
        <f>ROUND(I2426*H2426,2)</f>
        <v>0</v>
      </c>
      <c r="K2426" s="140"/>
      <c r="L2426" s="32"/>
      <c r="M2426" s="141" t="s">
        <v>1</v>
      </c>
      <c r="N2426" s="142" t="s">
        <v>38</v>
      </c>
      <c r="P2426" s="143">
        <f>O2426*H2426</f>
        <v>0</v>
      </c>
      <c r="Q2426" s="143">
        <v>0</v>
      </c>
      <c r="R2426" s="143">
        <f>Q2426*H2426</f>
        <v>0</v>
      </c>
      <c r="S2426" s="143">
        <v>0</v>
      </c>
      <c r="T2426" s="144">
        <f>S2426*H2426</f>
        <v>0</v>
      </c>
      <c r="AR2426" s="145" t="s">
        <v>242</v>
      </c>
      <c r="AT2426" s="145" t="s">
        <v>158</v>
      </c>
      <c r="AU2426" s="145" t="s">
        <v>82</v>
      </c>
      <c r="AY2426" s="17" t="s">
        <v>155</v>
      </c>
      <c r="BE2426" s="146">
        <f>IF(N2426="základní",J2426,0)</f>
        <v>0</v>
      </c>
      <c r="BF2426" s="146">
        <f>IF(N2426="snížená",J2426,0)</f>
        <v>0</v>
      </c>
      <c r="BG2426" s="146">
        <f>IF(N2426="zákl. přenesená",J2426,0)</f>
        <v>0</v>
      </c>
      <c r="BH2426" s="146">
        <f>IF(N2426="sníž. přenesená",J2426,0)</f>
        <v>0</v>
      </c>
      <c r="BI2426" s="146">
        <f>IF(N2426="nulová",J2426,0)</f>
        <v>0</v>
      </c>
      <c r="BJ2426" s="17" t="s">
        <v>80</v>
      </c>
      <c r="BK2426" s="146">
        <f>ROUND(I2426*H2426,2)</f>
        <v>0</v>
      </c>
      <c r="BL2426" s="17" t="s">
        <v>242</v>
      </c>
      <c r="BM2426" s="145" t="s">
        <v>2419</v>
      </c>
    </row>
    <row r="2427" spans="2:65" s="1" customFormat="1" ht="16.5" customHeight="1">
      <c r="B2427" s="32"/>
      <c r="C2427" s="133" t="s">
        <v>2420</v>
      </c>
      <c r="D2427" s="133" t="s">
        <v>158</v>
      </c>
      <c r="E2427" s="134" t="s">
        <v>2421</v>
      </c>
      <c r="F2427" s="135" t="s">
        <v>2422</v>
      </c>
      <c r="G2427" s="136" t="s">
        <v>1702</v>
      </c>
      <c r="H2427" s="137">
        <v>2</v>
      </c>
      <c r="I2427" s="138"/>
      <c r="J2427" s="139">
        <f>ROUND(I2427*H2427,2)</f>
        <v>0</v>
      </c>
      <c r="K2427" s="140"/>
      <c r="L2427" s="32"/>
      <c r="M2427" s="141" t="s">
        <v>1</v>
      </c>
      <c r="N2427" s="142" t="s">
        <v>38</v>
      </c>
      <c r="P2427" s="143">
        <f>O2427*H2427</f>
        <v>0</v>
      </c>
      <c r="Q2427" s="143">
        <v>0</v>
      </c>
      <c r="R2427" s="143">
        <f>Q2427*H2427</f>
        <v>0</v>
      </c>
      <c r="S2427" s="143">
        <v>0</v>
      </c>
      <c r="T2427" s="144">
        <f>S2427*H2427</f>
        <v>0</v>
      </c>
      <c r="AR2427" s="145" t="s">
        <v>242</v>
      </c>
      <c r="AT2427" s="145" t="s">
        <v>158</v>
      </c>
      <c r="AU2427" s="145" t="s">
        <v>82</v>
      </c>
      <c r="AY2427" s="17" t="s">
        <v>155</v>
      </c>
      <c r="BE2427" s="146">
        <f>IF(N2427="základní",J2427,0)</f>
        <v>0</v>
      </c>
      <c r="BF2427" s="146">
        <f>IF(N2427="snížená",J2427,0)</f>
        <v>0</v>
      </c>
      <c r="BG2427" s="146">
        <f>IF(N2427="zákl. přenesená",J2427,0)</f>
        <v>0</v>
      </c>
      <c r="BH2427" s="146">
        <f>IF(N2427="sníž. přenesená",J2427,0)</f>
        <v>0</v>
      </c>
      <c r="BI2427" s="146">
        <f>IF(N2427="nulová",J2427,0)</f>
        <v>0</v>
      </c>
      <c r="BJ2427" s="17" t="s">
        <v>80</v>
      </c>
      <c r="BK2427" s="146">
        <f>ROUND(I2427*H2427,2)</f>
        <v>0</v>
      </c>
      <c r="BL2427" s="17" t="s">
        <v>242</v>
      </c>
      <c r="BM2427" s="145" t="s">
        <v>2423</v>
      </c>
    </row>
    <row r="2428" spans="2:65" s="13" customFormat="1" ht="10.199999999999999">
      <c r="B2428" s="154"/>
      <c r="D2428" s="148" t="s">
        <v>162</v>
      </c>
      <c r="E2428" s="155" t="s">
        <v>1</v>
      </c>
      <c r="F2428" s="156" t="s">
        <v>82</v>
      </c>
      <c r="H2428" s="157">
        <v>2</v>
      </c>
      <c r="I2428" s="158"/>
      <c r="L2428" s="154"/>
      <c r="M2428" s="159"/>
      <c r="T2428" s="160"/>
      <c r="AT2428" s="155" t="s">
        <v>162</v>
      </c>
      <c r="AU2428" s="155" t="s">
        <v>82</v>
      </c>
      <c r="AV2428" s="13" t="s">
        <v>82</v>
      </c>
      <c r="AW2428" s="13" t="s">
        <v>30</v>
      </c>
      <c r="AX2428" s="13" t="s">
        <v>73</v>
      </c>
      <c r="AY2428" s="155" t="s">
        <v>155</v>
      </c>
    </row>
    <row r="2429" spans="2:65" s="12" customFormat="1" ht="10.199999999999999">
      <c r="B2429" s="147"/>
      <c r="D2429" s="148" t="s">
        <v>162</v>
      </c>
      <c r="E2429" s="149" t="s">
        <v>1</v>
      </c>
      <c r="F2429" s="150" t="s">
        <v>2424</v>
      </c>
      <c r="H2429" s="149" t="s">
        <v>1</v>
      </c>
      <c r="I2429" s="151"/>
      <c r="L2429" s="147"/>
      <c r="M2429" s="152"/>
      <c r="T2429" s="153"/>
      <c r="AT2429" s="149" t="s">
        <v>162</v>
      </c>
      <c r="AU2429" s="149" t="s">
        <v>82</v>
      </c>
      <c r="AV2429" s="12" t="s">
        <v>80</v>
      </c>
      <c r="AW2429" s="12" t="s">
        <v>30</v>
      </c>
      <c r="AX2429" s="12" t="s">
        <v>73</v>
      </c>
      <c r="AY2429" s="149" t="s">
        <v>155</v>
      </c>
    </row>
    <row r="2430" spans="2:65" s="12" customFormat="1" ht="10.199999999999999">
      <c r="B2430" s="147"/>
      <c r="D2430" s="148" t="s">
        <v>162</v>
      </c>
      <c r="E2430" s="149" t="s">
        <v>1</v>
      </c>
      <c r="F2430" s="150" t="s">
        <v>2425</v>
      </c>
      <c r="H2430" s="149" t="s">
        <v>1</v>
      </c>
      <c r="I2430" s="151"/>
      <c r="L2430" s="147"/>
      <c r="M2430" s="152"/>
      <c r="T2430" s="153"/>
      <c r="AT2430" s="149" t="s">
        <v>162</v>
      </c>
      <c r="AU2430" s="149" t="s">
        <v>82</v>
      </c>
      <c r="AV2430" s="12" t="s">
        <v>80</v>
      </c>
      <c r="AW2430" s="12" t="s">
        <v>30</v>
      </c>
      <c r="AX2430" s="12" t="s">
        <v>73</v>
      </c>
      <c r="AY2430" s="149" t="s">
        <v>155</v>
      </c>
    </row>
    <row r="2431" spans="2:65" s="12" customFormat="1" ht="20.399999999999999">
      <c r="B2431" s="147"/>
      <c r="D2431" s="148" t="s">
        <v>162</v>
      </c>
      <c r="E2431" s="149" t="s">
        <v>1</v>
      </c>
      <c r="F2431" s="150" t="s">
        <v>2291</v>
      </c>
      <c r="H2431" s="149" t="s">
        <v>1</v>
      </c>
      <c r="I2431" s="151"/>
      <c r="L2431" s="147"/>
      <c r="M2431" s="152"/>
      <c r="T2431" s="153"/>
      <c r="AT2431" s="149" t="s">
        <v>162</v>
      </c>
      <c r="AU2431" s="149" t="s">
        <v>82</v>
      </c>
      <c r="AV2431" s="12" t="s">
        <v>80</v>
      </c>
      <c r="AW2431" s="12" t="s">
        <v>30</v>
      </c>
      <c r="AX2431" s="12" t="s">
        <v>73</v>
      </c>
      <c r="AY2431" s="149" t="s">
        <v>155</v>
      </c>
    </row>
    <row r="2432" spans="2:65" s="12" customFormat="1" ht="20.399999999999999">
      <c r="B2432" s="147"/>
      <c r="D2432" s="148" t="s">
        <v>162</v>
      </c>
      <c r="E2432" s="149" t="s">
        <v>1</v>
      </c>
      <c r="F2432" s="150" t="s">
        <v>2292</v>
      </c>
      <c r="H2432" s="149" t="s">
        <v>1</v>
      </c>
      <c r="I2432" s="151"/>
      <c r="L2432" s="147"/>
      <c r="M2432" s="152"/>
      <c r="T2432" s="153"/>
      <c r="AT2432" s="149" t="s">
        <v>162</v>
      </c>
      <c r="AU2432" s="149" t="s">
        <v>82</v>
      </c>
      <c r="AV2432" s="12" t="s">
        <v>80</v>
      </c>
      <c r="AW2432" s="12" t="s">
        <v>30</v>
      </c>
      <c r="AX2432" s="12" t="s">
        <v>73</v>
      </c>
      <c r="AY2432" s="149" t="s">
        <v>155</v>
      </c>
    </row>
    <row r="2433" spans="2:65" s="12" customFormat="1" ht="10.199999999999999">
      <c r="B2433" s="147"/>
      <c r="D2433" s="148" t="s">
        <v>162</v>
      </c>
      <c r="E2433" s="149" t="s">
        <v>1</v>
      </c>
      <c r="F2433" s="150" t="s">
        <v>2293</v>
      </c>
      <c r="H2433" s="149" t="s">
        <v>1</v>
      </c>
      <c r="I2433" s="151"/>
      <c r="L2433" s="147"/>
      <c r="M2433" s="152"/>
      <c r="T2433" s="153"/>
      <c r="AT2433" s="149" t="s">
        <v>162</v>
      </c>
      <c r="AU2433" s="149" t="s">
        <v>82</v>
      </c>
      <c r="AV2433" s="12" t="s">
        <v>80</v>
      </c>
      <c r="AW2433" s="12" t="s">
        <v>30</v>
      </c>
      <c r="AX2433" s="12" t="s">
        <v>73</v>
      </c>
      <c r="AY2433" s="149" t="s">
        <v>155</v>
      </c>
    </row>
    <row r="2434" spans="2:65" s="12" customFormat="1" ht="10.199999999999999">
      <c r="B2434" s="147"/>
      <c r="D2434" s="148" t="s">
        <v>162</v>
      </c>
      <c r="E2434" s="149" t="s">
        <v>1</v>
      </c>
      <c r="F2434" s="150" t="s">
        <v>2426</v>
      </c>
      <c r="H2434" s="149" t="s">
        <v>1</v>
      </c>
      <c r="I2434" s="151"/>
      <c r="L2434" s="147"/>
      <c r="M2434" s="152"/>
      <c r="T2434" s="153"/>
      <c r="AT2434" s="149" t="s">
        <v>162</v>
      </c>
      <c r="AU2434" s="149" t="s">
        <v>82</v>
      </c>
      <c r="AV2434" s="12" t="s">
        <v>80</v>
      </c>
      <c r="AW2434" s="12" t="s">
        <v>30</v>
      </c>
      <c r="AX2434" s="12" t="s">
        <v>73</v>
      </c>
      <c r="AY2434" s="149" t="s">
        <v>155</v>
      </c>
    </row>
    <row r="2435" spans="2:65" s="12" customFormat="1" ht="10.199999999999999">
      <c r="B2435" s="147"/>
      <c r="D2435" s="148" t="s">
        <v>162</v>
      </c>
      <c r="E2435" s="149" t="s">
        <v>1</v>
      </c>
      <c r="F2435" s="150" t="s">
        <v>2347</v>
      </c>
      <c r="H2435" s="149" t="s">
        <v>1</v>
      </c>
      <c r="I2435" s="151"/>
      <c r="L2435" s="147"/>
      <c r="M2435" s="152"/>
      <c r="T2435" s="153"/>
      <c r="AT2435" s="149" t="s">
        <v>162</v>
      </c>
      <c r="AU2435" s="149" t="s">
        <v>82</v>
      </c>
      <c r="AV2435" s="12" t="s">
        <v>80</v>
      </c>
      <c r="AW2435" s="12" t="s">
        <v>30</v>
      </c>
      <c r="AX2435" s="12" t="s">
        <v>73</v>
      </c>
      <c r="AY2435" s="149" t="s">
        <v>155</v>
      </c>
    </row>
    <row r="2436" spans="2:65" s="12" customFormat="1" ht="20.399999999999999">
      <c r="B2436" s="147"/>
      <c r="D2436" s="148" t="s">
        <v>162</v>
      </c>
      <c r="E2436" s="149" t="s">
        <v>1</v>
      </c>
      <c r="F2436" s="150" t="s">
        <v>2427</v>
      </c>
      <c r="H2436" s="149" t="s">
        <v>1</v>
      </c>
      <c r="I2436" s="151"/>
      <c r="L2436" s="147"/>
      <c r="M2436" s="152"/>
      <c r="T2436" s="153"/>
      <c r="AT2436" s="149" t="s">
        <v>162</v>
      </c>
      <c r="AU2436" s="149" t="s">
        <v>82</v>
      </c>
      <c r="AV2436" s="12" t="s">
        <v>80</v>
      </c>
      <c r="AW2436" s="12" t="s">
        <v>30</v>
      </c>
      <c r="AX2436" s="12" t="s">
        <v>73</v>
      </c>
      <c r="AY2436" s="149" t="s">
        <v>155</v>
      </c>
    </row>
    <row r="2437" spans="2:65" s="12" customFormat="1" ht="10.199999999999999">
      <c r="B2437" s="147"/>
      <c r="D2437" s="148" t="s">
        <v>162</v>
      </c>
      <c r="E2437" s="149" t="s">
        <v>1</v>
      </c>
      <c r="F2437" s="150" t="s">
        <v>2428</v>
      </c>
      <c r="H2437" s="149" t="s">
        <v>1</v>
      </c>
      <c r="I2437" s="151"/>
      <c r="L2437" s="147"/>
      <c r="M2437" s="152"/>
      <c r="T2437" s="153"/>
      <c r="AT2437" s="149" t="s">
        <v>162</v>
      </c>
      <c r="AU2437" s="149" t="s">
        <v>82</v>
      </c>
      <c r="AV2437" s="12" t="s">
        <v>80</v>
      </c>
      <c r="AW2437" s="12" t="s">
        <v>30</v>
      </c>
      <c r="AX2437" s="12" t="s">
        <v>73</v>
      </c>
      <c r="AY2437" s="149" t="s">
        <v>155</v>
      </c>
    </row>
    <row r="2438" spans="2:65" s="12" customFormat="1" ht="10.199999999999999">
      <c r="B2438" s="147"/>
      <c r="D2438" s="148" t="s">
        <v>162</v>
      </c>
      <c r="E2438" s="149" t="s">
        <v>1</v>
      </c>
      <c r="F2438" s="150" t="s">
        <v>2429</v>
      </c>
      <c r="H2438" s="149" t="s">
        <v>1</v>
      </c>
      <c r="I2438" s="151"/>
      <c r="L2438" s="147"/>
      <c r="M2438" s="152"/>
      <c r="T2438" s="153"/>
      <c r="AT2438" s="149" t="s">
        <v>162</v>
      </c>
      <c r="AU2438" s="149" t="s">
        <v>82</v>
      </c>
      <c r="AV2438" s="12" t="s">
        <v>80</v>
      </c>
      <c r="AW2438" s="12" t="s">
        <v>30</v>
      </c>
      <c r="AX2438" s="12" t="s">
        <v>73</v>
      </c>
      <c r="AY2438" s="149" t="s">
        <v>155</v>
      </c>
    </row>
    <row r="2439" spans="2:65" s="14" customFormat="1" ht="10.199999999999999">
      <c r="B2439" s="161"/>
      <c r="D2439" s="148" t="s">
        <v>162</v>
      </c>
      <c r="E2439" s="162" t="s">
        <v>1</v>
      </c>
      <c r="F2439" s="163" t="s">
        <v>165</v>
      </c>
      <c r="H2439" s="164">
        <v>2</v>
      </c>
      <c r="I2439" s="165"/>
      <c r="L2439" s="161"/>
      <c r="M2439" s="166"/>
      <c r="T2439" s="167"/>
      <c r="AT2439" s="162" t="s">
        <v>162</v>
      </c>
      <c r="AU2439" s="162" t="s">
        <v>82</v>
      </c>
      <c r="AV2439" s="14" t="s">
        <v>90</v>
      </c>
      <c r="AW2439" s="14" t="s">
        <v>30</v>
      </c>
      <c r="AX2439" s="14" t="s">
        <v>80</v>
      </c>
      <c r="AY2439" s="162" t="s">
        <v>155</v>
      </c>
    </row>
    <row r="2440" spans="2:65" s="1" customFormat="1" ht="16.5" customHeight="1">
      <c r="B2440" s="32"/>
      <c r="C2440" s="133" t="s">
        <v>1571</v>
      </c>
      <c r="D2440" s="133" t="s">
        <v>158</v>
      </c>
      <c r="E2440" s="134" t="s">
        <v>2430</v>
      </c>
      <c r="F2440" s="135" t="s">
        <v>2431</v>
      </c>
      <c r="G2440" s="136" t="s">
        <v>1702</v>
      </c>
      <c r="H2440" s="137">
        <v>1</v>
      </c>
      <c r="I2440" s="138"/>
      <c r="J2440" s="139">
        <f>ROUND(I2440*H2440,2)</f>
        <v>0</v>
      </c>
      <c r="K2440" s="140"/>
      <c r="L2440" s="32"/>
      <c r="M2440" s="141" t="s">
        <v>1</v>
      </c>
      <c r="N2440" s="142" t="s">
        <v>38</v>
      </c>
      <c r="P2440" s="143">
        <f>O2440*H2440</f>
        <v>0</v>
      </c>
      <c r="Q2440" s="143">
        <v>0</v>
      </c>
      <c r="R2440" s="143">
        <f>Q2440*H2440</f>
        <v>0</v>
      </c>
      <c r="S2440" s="143">
        <v>0</v>
      </c>
      <c r="T2440" s="144">
        <f>S2440*H2440</f>
        <v>0</v>
      </c>
      <c r="AR2440" s="145" t="s">
        <v>242</v>
      </c>
      <c r="AT2440" s="145" t="s">
        <v>158</v>
      </c>
      <c r="AU2440" s="145" t="s">
        <v>82</v>
      </c>
      <c r="AY2440" s="17" t="s">
        <v>155</v>
      </c>
      <c r="BE2440" s="146">
        <f>IF(N2440="základní",J2440,0)</f>
        <v>0</v>
      </c>
      <c r="BF2440" s="146">
        <f>IF(N2440="snížená",J2440,0)</f>
        <v>0</v>
      </c>
      <c r="BG2440" s="146">
        <f>IF(N2440="zákl. přenesená",J2440,0)</f>
        <v>0</v>
      </c>
      <c r="BH2440" s="146">
        <f>IF(N2440="sníž. přenesená",J2440,0)</f>
        <v>0</v>
      </c>
      <c r="BI2440" s="146">
        <f>IF(N2440="nulová",J2440,0)</f>
        <v>0</v>
      </c>
      <c r="BJ2440" s="17" t="s">
        <v>80</v>
      </c>
      <c r="BK2440" s="146">
        <f>ROUND(I2440*H2440,2)</f>
        <v>0</v>
      </c>
      <c r="BL2440" s="17" t="s">
        <v>242</v>
      </c>
      <c r="BM2440" s="145" t="s">
        <v>2432</v>
      </c>
    </row>
    <row r="2441" spans="2:65" s="12" customFormat="1" ht="10.199999999999999">
      <c r="B2441" s="147"/>
      <c r="D2441" s="148" t="s">
        <v>162</v>
      </c>
      <c r="E2441" s="149" t="s">
        <v>1</v>
      </c>
      <c r="F2441" s="150" t="s">
        <v>2288</v>
      </c>
      <c r="H2441" s="149" t="s">
        <v>1</v>
      </c>
      <c r="I2441" s="151"/>
      <c r="L2441" s="147"/>
      <c r="M2441" s="152"/>
      <c r="T2441" s="153"/>
      <c r="AT2441" s="149" t="s">
        <v>162</v>
      </c>
      <c r="AU2441" s="149" t="s">
        <v>82</v>
      </c>
      <c r="AV2441" s="12" t="s">
        <v>80</v>
      </c>
      <c r="AW2441" s="12" t="s">
        <v>30</v>
      </c>
      <c r="AX2441" s="12" t="s">
        <v>73</v>
      </c>
      <c r="AY2441" s="149" t="s">
        <v>155</v>
      </c>
    </row>
    <row r="2442" spans="2:65" s="12" customFormat="1" ht="10.199999999999999">
      <c r="B2442" s="147"/>
      <c r="D2442" s="148" t="s">
        <v>162</v>
      </c>
      <c r="E2442" s="149" t="s">
        <v>1</v>
      </c>
      <c r="F2442" s="150" t="s">
        <v>2433</v>
      </c>
      <c r="H2442" s="149" t="s">
        <v>1</v>
      </c>
      <c r="I2442" s="151"/>
      <c r="L2442" s="147"/>
      <c r="M2442" s="152"/>
      <c r="T2442" s="153"/>
      <c r="AT2442" s="149" t="s">
        <v>162</v>
      </c>
      <c r="AU2442" s="149" t="s">
        <v>82</v>
      </c>
      <c r="AV2442" s="12" t="s">
        <v>80</v>
      </c>
      <c r="AW2442" s="12" t="s">
        <v>30</v>
      </c>
      <c r="AX2442" s="12" t="s">
        <v>73</v>
      </c>
      <c r="AY2442" s="149" t="s">
        <v>155</v>
      </c>
    </row>
    <row r="2443" spans="2:65" s="12" customFormat="1" ht="20.399999999999999">
      <c r="B2443" s="147"/>
      <c r="D2443" s="148" t="s">
        <v>162</v>
      </c>
      <c r="E2443" s="149" t="s">
        <v>1</v>
      </c>
      <c r="F2443" s="150" t="s">
        <v>2291</v>
      </c>
      <c r="H2443" s="149" t="s">
        <v>1</v>
      </c>
      <c r="I2443" s="151"/>
      <c r="L2443" s="147"/>
      <c r="M2443" s="152"/>
      <c r="T2443" s="153"/>
      <c r="AT2443" s="149" t="s">
        <v>162</v>
      </c>
      <c r="AU2443" s="149" t="s">
        <v>82</v>
      </c>
      <c r="AV2443" s="12" t="s">
        <v>80</v>
      </c>
      <c r="AW2443" s="12" t="s">
        <v>30</v>
      </c>
      <c r="AX2443" s="12" t="s">
        <v>73</v>
      </c>
      <c r="AY2443" s="149" t="s">
        <v>155</v>
      </c>
    </row>
    <row r="2444" spans="2:65" s="12" customFormat="1" ht="20.399999999999999">
      <c r="B2444" s="147"/>
      <c r="D2444" s="148" t="s">
        <v>162</v>
      </c>
      <c r="E2444" s="149" t="s">
        <v>1</v>
      </c>
      <c r="F2444" s="150" t="s">
        <v>2292</v>
      </c>
      <c r="H2444" s="149" t="s">
        <v>1</v>
      </c>
      <c r="I2444" s="151"/>
      <c r="L2444" s="147"/>
      <c r="M2444" s="152"/>
      <c r="T2444" s="153"/>
      <c r="AT2444" s="149" t="s">
        <v>162</v>
      </c>
      <c r="AU2444" s="149" t="s">
        <v>82</v>
      </c>
      <c r="AV2444" s="12" t="s">
        <v>80</v>
      </c>
      <c r="AW2444" s="12" t="s">
        <v>30</v>
      </c>
      <c r="AX2444" s="12" t="s">
        <v>73</v>
      </c>
      <c r="AY2444" s="149" t="s">
        <v>155</v>
      </c>
    </row>
    <row r="2445" spans="2:65" s="12" customFormat="1" ht="10.199999999999999">
      <c r="B2445" s="147"/>
      <c r="D2445" s="148" t="s">
        <v>162</v>
      </c>
      <c r="E2445" s="149" t="s">
        <v>1</v>
      </c>
      <c r="F2445" s="150" t="s">
        <v>2293</v>
      </c>
      <c r="H2445" s="149" t="s">
        <v>1</v>
      </c>
      <c r="I2445" s="151"/>
      <c r="L2445" s="147"/>
      <c r="M2445" s="152"/>
      <c r="T2445" s="153"/>
      <c r="AT2445" s="149" t="s">
        <v>162</v>
      </c>
      <c r="AU2445" s="149" t="s">
        <v>82</v>
      </c>
      <c r="AV2445" s="12" t="s">
        <v>80</v>
      </c>
      <c r="AW2445" s="12" t="s">
        <v>30</v>
      </c>
      <c r="AX2445" s="12" t="s">
        <v>73</v>
      </c>
      <c r="AY2445" s="149" t="s">
        <v>155</v>
      </c>
    </row>
    <row r="2446" spans="2:65" s="12" customFormat="1" ht="10.199999999999999">
      <c r="B2446" s="147"/>
      <c r="D2446" s="148" t="s">
        <v>162</v>
      </c>
      <c r="E2446" s="149" t="s">
        <v>1</v>
      </c>
      <c r="F2446" s="150" t="s">
        <v>2294</v>
      </c>
      <c r="H2446" s="149" t="s">
        <v>1</v>
      </c>
      <c r="I2446" s="151"/>
      <c r="L2446" s="147"/>
      <c r="M2446" s="152"/>
      <c r="T2446" s="153"/>
      <c r="AT2446" s="149" t="s">
        <v>162</v>
      </c>
      <c r="AU2446" s="149" t="s">
        <v>82</v>
      </c>
      <c r="AV2446" s="12" t="s">
        <v>80</v>
      </c>
      <c r="AW2446" s="12" t="s">
        <v>30</v>
      </c>
      <c r="AX2446" s="12" t="s">
        <v>73</v>
      </c>
      <c r="AY2446" s="149" t="s">
        <v>155</v>
      </c>
    </row>
    <row r="2447" spans="2:65" s="12" customFormat="1" ht="10.199999999999999">
      <c r="B2447" s="147"/>
      <c r="D2447" s="148" t="s">
        <v>162</v>
      </c>
      <c r="E2447" s="149" t="s">
        <v>1</v>
      </c>
      <c r="F2447" s="150" t="s">
        <v>2434</v>
      </c>
      <c r="H2447" s="149" t="s">
        <v>1</v>
      </c>
      <c r="I2447" s="151"/>
      <c r="L2447" s="147"/>
      <c r="M2447" s="152"/>
      <c r="T2447" s="153"/>
      <c r="AT2447" s="149" t="s">
        <v>162</v>
      </c>
      <c r="AU2447" s="149" t="s">
        <v>82</v>
      </c>
      <c r="AV2447" s="12" t="s">
        <v>80</v>
      </c>
      <c r="AW2447" s="12" t="s">
        <v>30</v>
      </c>
      <c r="AX2447" s="12" t="s">
        <v>73</v>
      </c>
      <c r="AY2447" s="149" t="s">
        <v>155</v>
      </c>
    </row>
    <row r="2448" spans="2:65" s="12" customFormat="1" ht="20.399999999999999">
      <c r="B2448" s="147"/>
      <c r="D2448" s="148" t="s">
        <v>162</v>
      </c>
      <c r="E2448" s="149" t="s">
        <v>1</v>
      </c>
      <c r="F2448" s="150" t="s">
        <v>2296</v>
      </c>
      <c r="H2448" s="149" t="s">
        <v>1</v>
      </c>
      <c r="I2448" s="151"/>
      <c r="L2448" s="147"/>
      <c r="M2448" s="152"/>
      <c r="T2448" s="153"/>
      <c r="AT2448" s="149" t="s">
        <v>162</v>
      </c>
      <c r="AU2448" s="149" t="s">
        <v>82</v>
      </c>
      <c r="AV2448" s="12" t="s">
        <v>80</v>
      </c>
      <c r="AW2448" s="12" t="s">
        <v>30</v>
      </c>
      <c r="AX2448" s="12" t="s">
        <v>73</v>
      </c>
      <c r="AY2448" s="149" t="s">
        <v>155</v>
      </c>
    </row>
    <row r="2449" spans="2:65" s="12" customFormat="1" ht="20.399999999999999">
      <c r="B2449" s="147"/>
      <c r="D2449" s="148" t="s">
        <v>162</v>
      </c>
      <c r="E2449" s="149" t="s">
        <v>1</v>
      </c>
      <c r="F2449" s="150" t="s">
        <v>2297</v>
      </c>
      <c r="H2449" s="149" t="s">
        <v>1</v>
      </c>
      <c r="I2449" s="151"/>
      <c r="L2449" s="147"/>
      <c r="M2449" s="152"/>
      <c r="T2449" s="153"/>
      <c r="AT2449" s="149" t="s">
        <v>162</v>
      </c>
      <c r="AU2449" s="149" t="s">
        <v>82</v>
      </c>
      <c r="AV2449" s="12" t="s">
        <v>80</v>
      </c>
      <c r="AW2449" s="12" t="s">
        <v>30</v>
      </c>
      <c r="AX2449" s="12" t="s">
        <v>73</v>
      </c>
      <c r="AY2449" s="149" t="s">
        <v>155</v>
      </c>
    </row>
    <row r="2450" spans="2:65" s="12" customFormat="1" ht="20.399999999999999">
      <c r="B2450" s="147"/>
      <c r="D2450" s="148" t="s">
        <v>162</v>
      </c>
      <c r="E2450" s="149" t="s">
        <v>1</v>
      </c>
      <c r="F2450" s="150" t="s">
        <v>2298</v>
      </c>
      <c r="H2450" s="149" t="s">
        <v>1</v>
      </c>
      <c r="I2450" s="151"/>
      <c r="L2450" s="147"/>
      <c r="M2450" s="152"/>
      <c r="T2450" s="153"/>
      <c r="AT2450" s="149" t="s">
        <v>162</v>
      </c>
      <c r="AU2450" s="149" t="s">
        <v>82</v>
      </c>
      <c r="AV2450" s="12" t="s">
        <v>80</v>
      </c>
      <c r="AW2450" s="12" t="s">
        <v>30</v>
      </c>
      <c r="AX2450" s="12" t="s">
        <v>73</v>
      </c>
      <c r="AY2450" s="149" t="s">
        <v>155</v>
      </c>
    </row>
    <row r="2451" spans="2:65" s="12" customFormat="1" ht="10.199999999999999">
      <c r="B2451" s="147"/>
      <c r="D2451" s="148" t="s">
        <v>162</v>
      </c>
      <c r="E2451" s="149" t="s">
        <v>1</v>
      </c>
      <c r="F2451" s="150" t="s">
        <v>2435</v>
      </c>
      <c r="H2451" s="149" t="s">
        <v>1</v>
      </c>
      <c r="I2451" s="151"/>
      <c r="L2451" s="147"/>
      <c r="M2451" s="152"/>
      <c r="T2451" s="153"/>
      <c r="AT2451" s="149" t="s">
        <v>162</v>
      </c>
      <c r="AU2451" s="149" t="s">
        <v>82</v>
      </c>
      <c r="AV2451" s="12" t="s">
        <v>80</v>
      </c>
      <c r="AW2451" s="12" t="s">
        <v>30</v>
      </c>
      <c r="AX2451" s="12" t="s">
        <v>73</v>
      </c>
      <c r="AY2451" s="149" t="s">
        <v>155</v>
      </c>
    </row>
    <row r="2452" spans="2:65" s="13" customFormat="1" ht="10.199999999999999">
      <c r="B2452" s="154"/>
      <c r="D2452" s="148" t="s">
        <v>162</v>
      </c>
      <c r="E2452" s="155" t="s">
        <v>1</v>
      </c>
      <c r="F2452" s="156" t="s">
        <v>80</v>
      </c>
      <c r="H2452" s="157">
        <v>1</v>
      </c>
      <c r="I2452" s="158"/>
      <c r="L2452" s="154"/>
      <c r="M2452" s="159"/>
      <c r="T2452" s="160"/>
      <c r="AT2452" s="155" t="s">
        <v>162</v>
      </c>
      <c r="AU2452" s="155" t="s">
        <v>82</v>
      </c>
      <c r="AV2452" s="13" t="s">
        <v>82</v>
      </c>
      <c r="AW2452" s="13" t="s">
        <v>30</v>
      </c>
      <c r="AX2452" s="13" t="s">
        <v>73</v>
      </c>
      <c r="AY2452" s="155" t="s">
        <v>155</v>
      </c>
    </row>
    <row r="2453" spans="2:65" s="14" customFormat="1" ht="10.199999999999999">
      <c r="B2453" s="161"/>
      <c r="D2453" s="148" t="s">
        <v>162</v>
      </c>
      <c r="E2453" s="162" t="s">
        <v>1</v>
      </c>
      <c r="F2453" s="163" t="s">
        <v>165</v>
      </c>
      <c r="H2453" s="164">
        <v>1</v>
      </c>
      <c r="I2453" s="165"/>
      <c r="L2453" s="161"/>
      <c r="M2453" s="166"/>
      <c r="T2453" s="167"/>
      <c r="AT2453" s="162" t="s">
        <v>162</v>
      </c>
      <c r="AU2453" s="162" t="s">
        <v>82</v>
      </c>
      <c r="AV2453" s="14" t="s">
        <v>90</v>
      </c>
      <c r="AW2453" s="14" t="s">
        <v>30</v>
      </c>
      <c r="AX2453" s="14" t="s">
        <v>80</v>
      </c>
      <c r="AY2453" s="162" t="s">
        <v>155</v>
      </c>
    </row>
    <row r="2454" spans="2:65" s="1" customFormat="1" ht="33" customHeight="1">
      <c r="B2454" s="32"/>
      <c r="C2454" s="133" t="s">
        <v>2436</v>
      </c>
      <c r="D2454" s="133" t="s">
        <v>158</v>
      </c>
      <c r="E2454" s="134" t="s">
        <v>2437</v>
      </c>
      <c r="F2454" s="135" t="s">
        <v>2438</v>
      </c>
      <c r="G2454" s="136" t="s">
        <v>213</v>
      </c>
      <c r="H2454" s="137">
        <v>34.04</v>
      </c>
      <c r="I2454" s="138"/>
      <c r="J2454" s="139">
        <f>ROUND(I2454*H2454,2)</f>
        <v>0</v>
      </c>
      <c r="K2454" s="140"/>
      <c r="L2454" s="32"/>
      <c r="M2454" s="141" t="s">
        <v>1</v>
      </c>
      <c r="N2454" s="142" t="s">
        <v>38</v>
      </c>
      <c r="P2454" s="143">
        <f>O2454*H2454</f>
        <v>0</v>
      </c>
      <c r="Q2454" s="143">
        <v>0</v>
      </c>
      <c r="R2454" s="143">
        <f>Q2454*H2454</f>
        <v>0</v>
      </c>
      <c r="S2454" s="143">
        <v>0</v>
      </c>
      <c r="T2454" s="144">
        <f>S2454*H2454</f>
        <v>0</v>
      </c>
      <c r="AR2454" s="145" t="s">
        <v>242</v>
      </c>
      <c r="AT2454" s="145" t="s">
        <v>158</v>
      </c>
      <c r="AU2454" s="145" t="s">
        <v>82</v>
      </c>
      <c r="AY2454" s="17" t="s">
        <v>155</v>
      </c>
      <c r="BE2454" s="146">
        <f>IF(N2454="základní",J2454,0)</f>
        <v>0</v>
      </c>
      <c r="BF2454" s="146">
        <f>IF(N2454="snížená",J2454,0)</f>
        <v>0</v>
      </c>
      <c r="BG2454" s="146">
        <f>IF(N2454="zákl. přenesená",J2454,0)</f>
        <v>0</v>
      </c>
      <c r="BH2454" s="146">
        <f>IF(N2454="sníž. přenesená",J2454,0)</f>
        <v>0</v>
      </c>
      <c r="BI2454" s="146">
        <f>IF(N2454="nulová",J2454,0)</f>
        <v>0</v>
      </c>
      <c r="BJ2454" s="17" t="s">
        <v>80</v>
      </c>
      <c r="BK2454" s="146">
        <f>ROUND(I2454*H2454,2)</f>
        <v>0</v>
      </c>
      <c r="BL2454" s="17" t="s">
        <v>242</v>
      </c>
      <c r="BM2454" s="145" t="s">
        <v>2439</v>
      </c>
    </row>
    <row r="2455" spans="2:65" s="13" customFormat="1" ht="10.199999999999999">
      <c r="B2455" s="154"/>
      <c r="D2455" s="148" t="s">
        <v>162</v>
      </c>
      <c r="E2455" s="155" t="s">
        <v>1</v>
      </c>
      <c r="F2455" s="156" t="s">
        <v>2440</v>
      </c>
      <c r="H2455" s="157">
        <v>7.25</v>
      </c>
      <c r="I2455" s="158"/>
      <c r="L2455" s="154"/>
      <c r="M2455" s="159"/>
      <c r="T2455" s="160"/>
      <c r="AT2455" s="155" t="s">
        <v>162</v>
      </c>
      <c r="AU2455" s="155" t="s">
        <v>82</v>
      </c>
      <c r="AV2455" s="13" t="s">
        <v>82</v>
      </c>
      <c r="AW2455" s="13" t="s">
        <v>30</v>
      </c>
      <c r="AX2455" s="13" t="s">
        <v>73</v>
      </c>
      <c r="AY2455" s="155" t="s">
        <v>155</v>
      </c>
    </row>
    <row r="2456" spans="2:65" s="13" customFormat="1" ht="10.199999999999999">
      <c r="B2456" s="154"/>
      <c r="D2456" s="148" t="s">
        <v>162</v>
      </c>
      <c r="E2456" s="155" t="s">
        <v>1</v>
      </c>
      <c r="F2456" s="156" t="s">
        <v>2441</v>
      </c>
      <c r="H2456" s="157">
        <v>2.1749999999999998</v>
      </c>
      <c r="I2456" s="158"/>
      <c r="L2456" s="154"/>
      <c r="M2456" s="159"/>
      <c r="T2456" s="160"/>
      <c r="AT2456" s="155" t="s">
        <v>162</v>
      </c>
      <c r="AU2456" s="155" t="s">
        <v>82</v>
      </c>
      <c r="AV2456" s="13" t="s">
        <v>82</v>
      </c>
      <c r="AW2456" s="13" t="s">
        <v>30</v>
      </c>
      <c r="AX2456" s="13" t="s">
        <v>73</v>
      </c>
      <c r="AY2456" s="155" t="s">
        <v>155</v>
      </c>
    </row>
    <row r="2457" spans="2:65" s="13" customFormat="1" ht="10.199999999999999">
      <c r="B2457" s="154"/>
      <c r="D2457" s="148" t="s">
        <v>162</v>
      </c>
      <c r="E2457" s="155" t="s">
        <v>1</v>
      </c>
      <c r="F2457" s="156" t="s">
        <v>2442</v>
      </c>
      <c r="H2457" s="157">
        <v>5.46</v>
      </c>
      <c r="I2457" s="158"/>
      <c r="L2457" s="154"/>
      <c r="M2457" s="159"/>
      <c r="T2457" s="160"/>
      <c r="AT2457" s="155" t="s">
        <v>162</v>
      </c>
      <c r="AU2457" s="155" t="s">
        <v>82</v>
      </c>
      <c r="AV2457" s="13" t="s">
        <v>82</v>
      </c>
      <c r="AW2457" s="13" t="s">
        <v>30</v>
      </c>
      <c r="AX2457" s="13" t="s">
        <v>73</v>
      </c>
      <c r="AY2457" s="155" t="s">
        <v>155</v>
      </c>
    </row>
    <row r="2458" spans="2:65" s="13" customFormat="1" ht="10.199999999999999">
      <c r="B2458" s="154"/>
      <c r="D2458" s="148" t="s">
        <v>162</v>
      </c>
      <c r="E2458" s="155" t="s">
        <v>1</v>
      </c>
      <c r="F2458" s="156" t="s">
        <v>2443</v>
      </c>
      <c r="H2458" s="157">
        <v>0.5</v>
      </c>
      <c r="I2458" s="158"/>
      <c r="L2458" s="154"/>
      <c r="M2458" s="159"/>
      <c r="T2458" s="160"/>
      <c r="AT2458" s="155" t="s">
        <v>162</v>
      </c>
      <c r="AU2458" s="155" t="s">
        <v>82</v>
      </c>
      <c r="AV2458" s="13" t="s">
        <v>82</v>
      </c>
      <c r="AW2458" s="13" t="s">
        <v>30</v>
      </c>
      <c r="AX2458" s="13" t="s">
        <v>73</v>
      </c>
      <c r="AY2458" s="155" t="s">
        <v>155</v>
      </c>
    </row>
    <row r="2459" spans="2:65" s="13" customFormat="1" ht="10.199999999999999">
      <c r="B2459" s="154"/>
      <c r="D2459" s="148" t="s">
        <v>162</v>
      </c>
      <c r="E2459" s="155" t="s">
        <v>1</v>
      </c>
      <c r="F2459" s="156" t="s">
        <v>2444</v>
      </c>
      <c r="H2459" s="157">
        <v>1.95</v>
      </c>
      <c r="I2459" s="158"/>
      <c r="L2459" s="154"/>
      <c r="M2459" s="159"/>
      <c r="T2459" s="160"/>
      <c r="AT2459" s="155" t="s">
        <v>162</v>
      </c>
      <c r="AU2459" s="155" t="s">
        <v>82</v>
      </c>
      <c r="AV2459" s="13" t="s">
        <v>82</v>
      </c>
      <c r="AW2459" s="13" t="s">
        <v>30</v>
      </c>
      <c r="AX2459" s="13" t="s">
        <v>73</v>
      </c>
      <c r="AY2459" s="155" t="s">
        <v>155</v>
      </c>
    </row>
    <row r="2460" spans="2:65" s="13" customFormat="1" ht="10.199999999999999">
      <c r="B2460" s="154"/>
      <c r="D2460" s="148" t="s">
        <v>162</v>
      </c>
      <c r="E2460" s="155" t="s">
        <v>1</v>
      </c>
      <c r="F2460" s="156" t="s">
        <v>2445</v>
      </c>
      <c r="H2460" s="157">
        <v>6.25</v>
      </c>
      <c r="I2460" s="158"/>
      <c r="L2460" s="154"/>
      <c r="M2460" s="159"/>
      <c r="T2460" s="160"/>
      <c r="AT2460" s="155" t="s">
        <v>162</v>
      </c>
      <c r="AU2460" s="155" t="s">
        <v>82</v>
      </c>
      <c r="AV2460" s="13" t="s">
        <v>82</v>
      </c>
      <c r="AW2460" s="13" t="s">
        <v>30</v>
      </c>
      <c r="AX2460" s="13" t="s">
        <v>73</v>
      </c>
      <c r="AY2460" s="155" t="s">
        <v>155</v>
      </c>
    </row>
    <row r="2461" spans="2:65" s="13" customFormat="1" ht="10.199999999999999">
      <c r="B2461" s="154"/>
      <c r="D2461" s="148" t="s">
        <v>162</v>
      </c>
      <c r="E2461" s="155" t="s">
        <v>1</v>
      </c>
      <c r="F2461" s="156" t="s">
        <v>2446</v>
      </c>
      <c r="H2461" s="157">
        <v>8.6999999999999993</v>
      </c>
      <c r="I2461" s="158"/>
      <c r="L2461" s="154"/>
      <c r="M2461" s="159"/>
      <c r="T2461" s="160"/>
      <c r="AT2461" s="155" t="s">
        <v>162</v>
      </c>
      <c r="AU2461" s="155" t="s">
        <v>82</v>
      </c>
      <c r="AV2461" s="13" t="s">
        <v>82</v>
      </c>
      <c r="AW2461" s="13" t="s">
        <v>30</v>
      </c>
      <c r="AX2461" s="13" t="s">
        <v>73</v>
      </c>
      <c r="AY2461" s="155" t="s">
        <v>155</v>
      </c>
    </row>
    <row r="2462" spans="2:65" s="13" customFormat="1" ht="10.199999999999999">
      <c r="B2462" s="154"/>
      <c r="D2462" s="148" t="s">
        <v>162</v>
      </c>
      <c r="E2462" s="155" t="s">
        <v>1</v>
      </c>
      <c r="F2462" s="156" t="s">
        <v>2447</v>
      </c>
      <c r="H2462" s="157">
        <v>1.3049999999999999</v>
      </c>
      <c r="I2462" s="158"/>
      <c r="L2462" s="154"/>
      <c r="M2462" s="159"/>
      <c r="T2462" s="160"/>
      <c r="AT2462" s="155" t="s">
        <v>162</v>
      </c>
      <c r="AU2462" s="155" t="s">
        <v>82</v>
      </c>
      <c r="AV2462" s="13" t="s">
        <v>82</v>
      </c>
      <c r="AW2462" s="13" t="s">
        <v>30</v>
      </c>
      <c r="AX2462" s="13" t="s">
        <v>73</v>
      </c>
      <c r="AY2462" s="155" t="s">
        <v>155</v>
      </c>
    </row>
    <row r="2463" spans="2:65" s="13" customFormat="1" ht="10.199999999999999">
      <c r="B2463" s="154"/>
      <c r="D2463" s="148" t="s">
        <v>162</v>
      </c>
      <c r="E2463" s="155" t="s">
        <v>1</v>
      </c>
      <c r="F2463" s="156" t="s">
        <v>2448</v>
      </c>
      <c r="H2463" s="157">
        <v>0.45</v>
      </c>
      <c r="I2463" s="158"/>
      <c r="L2463" s="154"/>
      <c r="M2463" s="159"/>
      <c r="T2463" s="160"/>
      <c r="AT2463" s="155" t="s">
        <v>162</v>
      </c>
      <c r="AU2463" s="155" t="s">
        <v>82</v>
      </c>
      <c r="AV2463" s="13" t="s">
        <v>82</v>
      </c>
      <c r="AW2463" s="13" t="s">
        <v>30</v>
      </c>
      <c r="AX2463" s="13" t="s">
        <v>73</v>
      </c>
      <c r="AY2463" s="155" t="s">
        <v>155</v>
      </c>
    </row>
    <row r="2464" spans="2:65" s="14" customFormat="1" ht="10.199999999999999">
      <c r="B2464" s="161"/>
      <c r="D2464" s="148" t="s">
        <v>162</v>
      </c>
      <c r="E2464" s="162" t="s">
        <v>1</v>
      </c>
      <c r="F2464" s="163" t="s">
        <v>165</v>
      </c>
      <c r="H2464" s="164">
        <v>34.04</v>
      </c>
      <c r="I2464" s="165"/>
      <c r="L2464" s="161"/>
      <c r="M2464" s="166"/>
      <c r="T2464" s="167"/>
      <c r="AT2464" s="162" t="s">
        <v>162</v>
      </c>
      <c r="AU2464" s="162" t="s">
        <v>82</v>
      </c>
      <c r="AV2464" s="14" t="s">
        <v>90</v>
      </c>
      <c r="AW2464" s="14" t="s">
        <v>30</v>
      </c>
      <c r="AX2464" s="14" t="s">
        <v>80</v>
      </c>
      <c r="AY2464" s="162" t="s">
        <v>155</v>
      </c>
    </row>
    <row r="2465" spans="2:65" s="1" customFormat="1" ht="16.5" customHeight="1">
      <c r="B2465" s="32"/>
      <c r="C2465" s="175" t="s">
        <v>1575</v>
      </c>
      <c r="D2465" s="175" t="s">
        <v>260</v>
      </c>
      <c r="E2465" s="176" t="s">
        <v>2449</v>
      </c>
      <c r="F2465" s="177" t="s">
        <v>2450</v>
      </c>
      <c r="G2465" s="178" t="s">
        <v>213</v>
      </c>
      <c r="H2465" s="179">
        <v>34.04</v>
      </c>
      <c r="I2465" s="180"/>
      <c r="J2465" s="181">
        <f>ROUND(I2465*H2465,2)</f>
        <v>0</v>
      </c>
      <c r="K2465" s="182"/>
      <c r="L2465" s="183"/>
      <c r="M2465" s="184" t="s">
        <v>1</v>
      </c>
      <c r="N2465" s="185" t="s">
        <v>38</v>
      </c>
      <c r="P2465" s="143">
        <f>O2465*H2465</f>
        <v>0</v>
      </c>
      <c r="Q2465" s="143">
        <v>0</v>
      </c>
      <c r="R2465" s="143">
        <f>Q2465*H2465</f>
        <v>0</v>
      </c>
      <c r="S2465" s="143">
        <v>0</v>
      </c>
      <c r="T2465" s="144">
        <f>S2465*H2465</f>
        <v>0</v>
      </c>
      <c r="AR2465" s="145" t="s">
        <v>336</v>
      </c>
      <c r="AT2465" s="145" t="s">
        <v>260</v>
      </c>
      <c r="AU2465" s="145" t="s">
        <v>82</v>
      </c>
      <c r="AY2465" s="17" t="s">
        <v>155</v>
      </c>
      <c r="BE2465" s="146">
        <f>IF(N2465="základní",J2465,0)</f>
        <v>0</v>
      </c>
      <c r="BF2465" s="146">
        <f>IF(N2465="snížená",J2465,0)</f>
        <v>0</v>
      </c>
      <c r="BG2465" s="146">
        <f>IF(N2465="zákl. přenesená",J2465,0)</f>
        <v>0</v>
      </c>
      <c r="BH2465" s="146">
        <f>IF(N2465="sníž. přenesená",J2465,0)</f>
        <v>0</v>
      </c>
      <c r="BI2465" s="146">
        <f>IF(N2465="nulová",J2465,0)</f>
        <v>0</v>
      </c>
      <c r="BJ2465" s="17" t="s">
        <v>80</v>
      </c>
      <c r="BK2465" s="146">
        <f>ROUND(I2465*H2465,2)</f>
        <v>0</v>
      </c>
      <c r="BL2465" s="17" t="s">
        <v>242</v>
      </c>
      <c r="BM2465" s="145" t="s">
        <v>2451</v>
      </c>
    </row>
    <row r="2466" spans="2:65" s="1" customFormat="1" ht="49.05" customHeight="1">
      <c r="B2466" s="32"/>
      <c r="C2466" s="133" t="s">
        <v>2452</v>
      </c>
      <c r="D2466" s="133" t="s">
        <v>158</v>
      </c>
      <c r="E2466" s="134" t="s">
        <v>2453</v>
      </c>
      <c r="F2466" s="135" t="s">
        <v>2454</v>
      </c>
      <c r="G2466" s="136" t="s">
        <v>441</v>
      </c>
      <c r="H2466" s="137">
        <v>10</v>
      </c>
      <c r="I2466" s="138"/>
      <c r="J2466" s="139">
        <f>ROUND(I2466*H2466,2)</f>
        <v>0</v>
      </c>
      <c r="K2466" s="140"/>
      <c r="L2466" s="32"/>
      <c r="M2466" s="141" t="s">
        <v>1</v>
      </c>
      <c r="N2466" s="142" t="s">
        <v>38</v>
      </c>
      <c r="P2466" s="143">
        <f>O2466*H2466</f>
        <v>0</v>
      </c>
      <c r="Q2466" s="143">
        <v>0</v>
      </c>
      <c r="R2466" s="143">
        <f>Q2466*H2466</f>
        <v>0</v>
      </c>
      <c r="S2466" s="143">
        <v>0</v>
      </c>
      <c r="T2466" s="144">
        <f>S2466*H2466</f>
        <v>0</v>
      </c>
      <c r="AR2466" s="145" t="s">
        <v>242</v>
      </c>
      <c r="AT2466" s="145" t="s">
        <v>158</v>
      </c>
      <c r="AU2466" s="145" t="s">
        <v>82</v>
      </c>
      <c r="AY2466" s="17" t="s">
        <v>155</v>
      </c>
      <c r="BE2466" s="146">
        <f>IF(N2466="základní",J2466,0)</f>
        <v>0</v>
      </c>
      <c r="BF2466" s="146">
        <f>IF(N2466="snížená",J2466,0)</f>
        <v>0</v>
      </c>
      <c r="BG2466" s="146">
        <f>IF(N2466="zákl. přenesená",J2466,0)</f>
        <v>0</v>
      </c>
      <c r="BH2466" s="146">
        <f>IF(N2466="sníž. přenesená",J2466,0)</f>
        <v>0</v>
      </c>
      <c r="BI2466" s="146">
        <f>IF(N2466="nulová",J2466,0)</f>
        <v>0</v>
      </c>
      <c r="BJ2466" s="17" t="s">
        <v>80</v>
      </c>
      <c r="BK2466" s="146">
        <f>ROUND(I2466*H2466,2)</f>
        <v>0</v>
      </c>
      <c r="BL2466" s="17" t="s">
        <v>242</v>
      </c>
      <c r="BM2466" s="145" t="s">
        <v>2455</v>
      </c>
    </row>
    <row r="2467" spans="2:65" s="13" customFormat="1" ht="10.199999999999999">
      <c r="B2467" s="154"/>
      <c r="D2467" s="148" t="s">
        <v>162</v>
      </c>
      <c r="E2467" s="155" t="s">
        <v>1</v>
      </c>
      <c r="F2467" s="156" t="s">
        <v>2456</v>
      </c>
      <c r="H2467" s="157">
        <v>8</v>
      </c>
      <c r="I2467" s="158"/>
      <c r="L2467" s="154"/>
      <c r="M2467" s="159"/>
      <c r="T2467" s="160"/>
      <c r="AT2467" s="155" t="s">
        <v>162</v>
      </c>
      <c r="AU2467" s="155" t="s">
        <v>82</v>
      </c>
      <c r="AV2467" s="13" t="s">
        <v>82</v>
      </c>
      <c r="AW2467" s="13" t="s">
        <v>30</v>
      </c>
      <c r="AX2467" s="13" t="s">
        <v>73</v>
      </c>
      <c r="AY2467" s="155" t="s">
        <v>155</v>
      </c>
    </row>
    <row r="2468" spans="2:65" s="13" customFormat="1" ht="10.199999999999999">
      <c r="B2468" s="154"/>
      <c r="D2468" s="148" t="s">
        <v>162</v>
      </c>
      <c r="E2468" s="155" t="s">
        <v>1</v>
      </c>
      <c r="F2468" s="156" t="s">
        <v>2457</v>
      </c>
      <c r="H2468" s="157">
        <v>2</v>
      </c>
      <c r="I2468" s="158"/>
      <c r="L2468" s="154"/>
      <c r="M2468" s="159"/>
      <c r="T2468" s="160"/>
      <c r="AT2468" s="155" t="s">
        <v>162</v>
      </c>
      <c r="AU2468" s="155" t="s">
        <v>82</v>
      </c>
      <c r="AV2468" s="13" t="s">
        <v>82</v>
      </c>
      <c r="AW2468" s="13" t="s">
        <v>30</v>
      </c>
      <c r="AX2468" s="13" t="s">
        <v>73</v>
      </c>
      <c r="AY2468" s="155" t="s">
        <v>155</v>
      </c>
    </row>
    <row r="2469" spans="2:65" s="14" customFormat="1" ht="10.199999999999999">
      <c r="B2469" s="161"/>
      <c r="D2469" s="148" t="s">
        <v>162</v>
      </c>
      <c r="E2469" s="162" t="s">
        <v>1</v>
      </c>
      <c r="F2469" s="163" t="s">
        <v>165</v>
      </c>
      <c r="H2469" s="164">
        <v>10</v>
      </c>
      <c r="I2469" s="165"/>
      <c r="L2469" s="161"/>
      <c r="M2469" s="166"/>
      <c r="T2469" s="167"/>
      <c r="AT2469" s="162" t="s">
        <v>162</v>
      </c>
      <c r="AU2469" s="162" t="s">
        <v>82</v>
      </c>
      <c r="AV2469" s="14" t="s">
        <v>90</v>
      </c>
      <c r="AW2469" s="14" t="s">
        <v>30</v>
      </c>
      <c r="AX2469" s="14" t="s">
        <v>80</v>
      </c>
      <c r="AY2469" s="162" t="s">
        <v>155</v>
      </c>
    </row>
    <row r="2470" spans="2:65" s="1" customFormat="1" ht="16.5" customHeight="1">
      <c r="B2470" s="32"/>
      <c r="C2470" s="175" t="s">
        <v>1580</v>
      </c>
      <c r="D2470" s="175" t="s">
        <v>260</v>
      </c>
      <c r="E2470" s="176" t="s">
        <v>2458</v>
      </c>
      <c r="F2470" s="177" t="s">
        <v>2459</v>
      </c>
      <c r="G2470" s="178" t="s">
        <v>441</v>
      </c>
      <c r="H2470" s="179">
        <v>10</v>
      </c>
      <c r="I2470" s="180"/>
      <c r="J2470" s="181">
        <f>ROUND(I2470*H2470,2)</f>
        <v>0</v>
      </c>
      <c r="K2470" s="182"/>
      <c r="L2470" s="183"/>
      <c r="M2470" s="184" t="s">
        <v>1</v>
      </c>
      <c r="N2470" s="185" t="s">
        <v>38</v>
      </c>
      <c r="P2470" s="143">
        <f>O2470*H2470</f>
        <v>0</v>
      </c>
      <c r="Q2470" s="143">
        <v>0</v>
      </c>
      <c r="R2470" s="143">
        <f>Q2470*H2470</f>
        <v>0</v>
      </c>
      <c r="S2470" s="143">
        <v>0</v>
      </c>
      <c r="T2470" s="144">
        <f>S2470*H2470</f>
        <v>0</v>
      </c>
      <c r="AR2470" s="145" t="s">
        <v>336</v>
      </c>
      <c r="AT2470" s="145" t="s">
        <v>260</v>
      </c>
      <c r="AU2470" s="145" t="s">
        <v>82</v>
      </c>
      <c r="AY2470" s="17" t="s">
        <v>155</v>
      </c>
      <c r="BE2470" s="146">
        <f>IF(N2470="základní",J2470,0)</f>
        <v>0</v>
      </c>
      <c r="BF2470" s="146">
        <f>IF(N2470="snížená",J2470,0)</f>
        <v>0</v>
      </c>
      <c r="BG2470" s="146">
        <f>IF(N2470="zákl. přenesená",J2470,0)</f>
        <v>0</v>
      </c>
      <c r="BH2470" s="146">
        <f>IF(N2470="sníž. přenesená",J2470,0)</f>
        <v>0</v>
      </c>
      <c r="BI2470" s="146">
        <f>IF(N2470="nulová",J2470,0)</f>
        <v>0</v>
      </c>
      <c r="BJ2470" s="17" t="s">
        <v>80</v>
      </c>
      <c r="BK2470" s="146">
        <f>ROUND(I2470*H2470,2)</f>
        <v>0</v>
      </c>
      <c r="BL2470" s="17" t="s">
        <v>242</v>
      </c>
      <c r="BM2470" s="145" t="s">
        <v>2460</v>
      </c>
    </row>
    <row r="2471" spans="2:65" s="1" customFormat="1" ht="33" customHeight="1">
      <c r="B2471" s="32"/>
      <c r="C2471" s="133" t="s">
        <v>2461</v>
      </c>
      <c r="D2471" s="133" t="s">
        <v>158</v>
      </c>
      <c r="E2471" s="134" t="s">
        <v>2462</v>
      </c>
      <c r="F2471" s="135" t="s">
        <v>2463</v>
      </c>
      <c r="G2471" s="136" t="s">
        <v>457</v>
      </c>
      <c r="H2471" s="137">
        <v>28.8</v>
      </c>
      <c r="I2471" s="138"/>
      <c r="J2471" s="139">
        <f>ROUND(I2471*H2471,2)</f>
        <v>0</v>
      </c>
      <c r="K2471" s="140"/>
      <c r="L2471" s="32"/>
      <c r="M2471" s="141" t="s">
        <v>1</v>
      </c>
      <c r="N2471" s="142" t="s">
        <v>38</v>
      </c>
      <c r="P2471" s="143">
        <f>O2471*H2471</f>
        <v>0</v>
      </c>
      <c r="Q2471" s="143">
        <v>0</v>
      </c>
      <c r="R2471" s="143">
        <f>Q2471*H2471</f>
        <v>0</v>
      </c>
      <c r="S2471" s="143">
        <v>0</v>
      </c>
      <c r="T2471" s="144">
        <f>S2471*H2471</f>
        <v>0</v>
      </c>
      <c r="AR2471" s="145" t="s">
        <v>242</v>
      </c>
      <c r="AT2471" s="145" t="s">
        <v>158</v>
      </c>
      <c r="AU2471" s="145" t="s">
        <v>82</v>
      </c>
      <c r="AY2471" s="17" t="s">
        <v>155</v>
      </c>
      <c r="BE2471" s="146">
        <f>IF(N2471="základní",J2471,0)</f>
        <v>0</v>
      </c>
      <c r="BF2471" s="146">
        <f>IF(N2471="snížená",J2471,0)</f>
        <v>0</v>
      </c>
      <c r="BG2471" s="146">
        <f>IF(N2471="zákl. přenesená",J2471,0)</f>
        <v>0</v>
      </c>
      <c r="BH2471" s="146">
        <f>IF(N2471="sníž. přenesená",J2471,0)</f>
        <v>0</v>
      </c>
      <c r="BI2471" s="146">
        <f>IF(N2471="nulová",J2471,0)</f>
        <v>0</v>
      </c>
      <c r="BJ2471" s="17" t="s">
        <v>80</v>
      </c>
      <c r="BK2471" s="146">
        <f>ROUND(I2471*H2471,2)</f>
        <v>0</v>
      </c>
      <c r="BL2471" s="17" t="s">
        <v>242</v>
      </c>
      <c r="BM2471" s="145" t="s">
        <v>2464</v>
      </c>
    </row>
    <row r="2472" spans="2:65" s="1" customFormat="1" ht="16.5" customHeight="1">
      <c r="B2472" s="32"/>
      <c r="C2472" s="175" t="s">
        <v>1609</v>
      </c>
      <c r="D2472" s="175" t="s">
        <v>260</v>
      </c>
      <c r="E2472" s="176" t="s">
        <v>2465</v>
      </c>
      <c r="F2472" s="177" t="s">
        <v>2466</v>
      </c>
      <c r="G2472" s="178" t="s">
        <v>457</v>
      </c>
      <c r="H2472" s="179">
        <v>28.8</v>
      </c>
      <c r="I2472" s="180"/>
      <c r="J2472" s="181">
        <f>ROUND(I2472*H2472,2)</f>
        <v>0</v>
      </c>
      <c r="K2472" s="182"/>
      <c r="L2472" s="183"/>
      <c r="M2472" s="184" t="s">
        <v>1</v>
      </c>
      <c r="N2472" s="185" t="s">
        <v>38</v>
      </c>
      <c r="P2472" s="143">
        <f>O2472*H2472</f>
        <v>0</v>
      </c>
      <c r="Q2472" s="143">
        <v>0</v>
      </c>
      <c r="R2472" s="143">
        <f>Q2472*H2472</f>
        <v>0</v>
      </c>
      <c r="S2472" s="143">
        <v>0</v>
      </c>
      <c r="T2472" s="144">
        <f>S2472*H2472</f>
        <v>0</v>
      </c>
      <c r="AR2472" s="145" t="s">
        <v>336</v>
      </c>
      <c r="AT2472" s="145" t="s">
        <v>260</v>
      </c>
      <c r="AU2472" s="145" t="s">
        <v>82</v>
      </c>
      <c r="AY2472" s="17" t="s">
        <v>155</v>
      </c>
      <c r="BE2472" s="146">
        <f>IF(N2472="základní",J2472,0)</f>
        <v>0</v>
      </c>
      <c r="BF2472" s="146">
        <f>IF(N2472="snížená",J2472,0)</f>
        <v>0</v>
      </c>
      <c r="BG2472" s="146">
        <f>IF(N2472="zákl. přenesená",J2472,0)</f>
        <v>0</v>
      </c>
      <c r="BH2472" s="146">
        <f>IF(N2472="sníž. přenesená",J2472,0)</f>
        <v>0</v>
      </c>
      <c r="BI2472" s="146">
        <f>IF(N2472="nulová",J2472,0)</f>
        <v>0</v>
      </c>
      <c r="BJ2472" s="17" t="s">
        <v>80</v>
      </c>
      <c r="BK2472" s="146">
        <f>ROUND(I2472*H2472,2)</f>
        <v>0</v>
      </c>
      <c r="BL2472" s="17" t="s">
        <v>242</v>
      </c>
      <c r="BM2472" s="145" t="s">
        <v>2467</v>
      </c>
    </row>
    <row r="2473" spans="2:65" s="1" customFormat="1" ht="16.5" customHeight="1">
      <c r="B2473" s="32"/>
      <c r="C2473" s="133" t="s">
        <v>2468</v>
      </c>
      <c r="D2473" s="133" t="s">
        <v>158</v>
      </c>
      <c r="E2473" s="134" t="s">
        <v>2469</v>
      </c>
      <c r="F2473" s="135" t="s">
        <v>2470</v>
      </c>
      <c r="G2473" s="136" t="s">
        <v>1702</v>
      </c>
      <c r="H2473" s="137">
        <v>1</v>
      </c>
      <c r="I2473" s="138"/>
      <c r="J2473" s="139">
        <f>ROUND(I2473*H2473,2)</f>
        <v>0</v>
      </c>
      <c r="K2473" s="140"/>
      <c r="L2473" s="32"/>
      <c r="M2473" s="141" t="s">
        <v>1</v>
      </c>
      <c r="N2473" s="142" t="s">
        <v>38</v>
      </c>
      <c r="P2473" s="143">
        <f>O2473*H2473</f>
        <v>0</v>
      </c>
      <c r="Q2473" s="143">
        <v>0</v>
      </c>
      <c r="R2473" s="143">
        <f>Q2473*H2473</f>
        <v>0</v>
      </c>
      <c r="S2473" s="143">
        <v>0</v>
      </c>
      <c r="T2473" s="144">
        <f>S2473*H2473</f>
        <v>0</v>
      </c>
      <c r="AR2473" s="145" t="s">
        <v>242</v>
      </c>
      <c r="AT2473" s="145" t="s">
        <v>158</v>
      </c>
      <c r="AU2473" s="145" t="s">
        <v>82</v>
      </c>
      <c r="AY2473" s="17" t="s">
        <v>155</v>
      </c>
      <c r="BE2473" s="146">
        <f>IF(N2473="základní",J2473,0)</f>
        <v>0</v>
      </c>
      <c r="BF2473" s="146">
        <f>IF(N2473="snížená",J2473,0)</f>
        <v>0</v>
      </c>
      <c r="BG2473" s="146">
        <f>IF(N2473="zákl. přenesená",J2473,0)</f>
        <v>0</v>
      </c>
      <c r="BH2473" s="146">
        <f>IF(N2473="sníž. přenesená",J2473,0)</f>
        <v>0</v>
      </c>
      <c r="BI2473" s="146">
        <f>IF(N2473="nulová",J2473,0)</f>
        <v>0</v>
      </c>
      <c r="BJ2473" s="17" t="s">
        <v>80</v>
      </c>
      <c r="BK2473" s="146">
        <f>ROUND(I2473*H2473,2)</f>
        <v>0</v>
      </c>
      <c r="BL2473" s="17" t="s">
        <v>242</v>
      </c>
      <c r="BM2473" s="145" t="s">
        <v>2471</v>
      </c>
    </row>
    <row r="2474" spans="2:65" s="1" customFormat="1" ht="49.05" customHeight="1">
      <c r="B2474" s="32"/>
      <c r="C2474" s="133" t="s">
        <v>1614</v>
      </c>
      <c r="D2474" s="133" t="s">
        <v>158</v>
      </c>
      <c r="E2474" s="134" t="s">
        <v>2472</v>
      </c>
      <c r="F2474" s="135" t="s">
        <v>2473</v>
      </c>
      <c r="G2474" s="136" t="s">
        <v>335</v>
      </c>
      <c r="H2474" s="137">
        <v>0.91</v>
      </c>
      <c r="I2474" s="138"/>
      <c r="J2474" s="139">
        <f>ROUND(I2474*H2474,2)</f>
        <v>0</v>
      </c>
      <c r="K2474" s="140"/>
      <c r="L2474" s="32"/>
      <c r="M2474" s="141" t="s">
        <v>1</v>
      </c>
      <c r="N2474" s="142" t="s">
        <v>38</v>
      </c>
      <c r="P2474" s="143">
        <f>O2474*H2474</f>
        <v>0</v>
      </c>
      <c r="Q2474" s="143">
        <v>0</v>
      </c>
      <c r="R2474" s="143">
        <f>Q2474*H2474</f>
        <v>0</v>
      </c>
      <c r="S2474" s="143">
        <v>0</v>
      </c>
      <c r="T2474" s="144">
        <f>S2474*H2474</f>
        <v>0</v>
      </c>
      <c r="AR2474" s="145" t="s">
        <v>242</v>
      </c>
      <c r="AT2474" s="145" t="s">
        <v>158</v>
      </c>
      <c r="AU2474" s="145" t="s">
        <v>82</v>
      </c>
      <c r="AY2474" s="17" t="s">
        <v>155</v>
      </c>
      <c r="BE2474" s="146">
        <f>IF(N2474="základní",J2474,0)</f>
        <v>0</v>
      </c>
      <c r="BF2474" s="146">
        <f>IF(N2474="snížená",J2474,0)</f>
        <v>0</v>
      </c>
      <c r="BG2474" s="146">
        <f>IF(N2474="zákl. přenesená",J2474,0)</f>
        <v>0</v>
      </c>
      <c r="BH2474" s="146">
        <f>IF(N2474="sníž. přenesená",J2474,0)</f>
        <v>0</v>
      </c>
      <c r="BI2474" s="146">
        <f>IF(N2474="nulová",J2474,0)</f>
        <v>0</v>
      </c>
      <c r="BJ2474" s="17" t="s">
        <v>80</v>
      </c>
      <c r="BK2474" s="146">
        <f>ROUND(I2474*H2474,2)</f>
        <v>0</v>
      </c>
      <c r="BL2474" s="17" t="s">
        <v>242</v>
      </c>
      <c r="BM2474" s="145" t="s">
        <v>2474</v>
      </c>
    </row>
    <row r="2475" spans="2:65" s="11" customFormat="1" ht="22.8" customHeight="1">
      <c r="B2475" s="121"/>
      <c r="D2475" s="122" t="s">
        <v>72</v>
      </c>
      <c r="E2475" s="131" t="s">
        <v>2475</v>
      </c>
      <c r="F2475" s="131" t="s">
        <v>2476</v>
      </c>
      <c r="I2475" s="124"/>
      <c r="J2475" s="132">
        <f>BK2475</f>
        <v>0</v>
      </c>
      <c r="L2475" s="121"/>
      <c r="M2475" s="126"/>
      <c r="P2475" s="127">
        <f>SUM(P2476:P2484)</f>
        <v>0</v>
      </c>
      <c r="R2475" s="127">
        <f>SUM(R2476:R2484)</f>
        <v>0</v>
      </c>
      <c r="T2475" s="128">
        <f>SUM(T2476:T2484)</f>
        <v>0</v>
      </c>
      <c r="AR2475" s="122" t="s">
        <v>82</v>
      </c>
      <c r="AT2475" s="129" t="s">
        <v>72</v>
      </c>
      <c r="AU2475" s="129" t="s">
        <v>80</v>
      </c>
      <c r="AY2475" s="122" t="s">
        <v>155</v>
      </c>
      <c r="BK2475" s="130">
        <f>SUM(BK2476:BK2484)</f>
        <v>0</v>
      </c>
    </row>
    <row r="2476" spans="2:65" s="1" customFormat="1" ht="16.5" customHeight="1">
      <c r="B2476" s="32"/>
      <c r="C2476" s="133" t="s">
        <v>2477</v>
      </c>
      <c r="D2476" s="133" t="s">
        <v>158</v>
      </c>
      <c r="E2476" s="134" t="s">
        <v>2478</v>
      </c>
      <c r="F2476" s="135" t="s">
        <v>2479</v>
      </c>
      <c r="G2476" s="136" t="s">
        <v>213</v>
      </c>
      <c r="H2476" s="137">
        <v>10</v>
      </c>
      <c r="I2476" s="138"/>
      <c r="J2476" s="139">
        <f>ROUND(I2476*H2476,2)</f>
        <v>0</v>
      </c>
      <c r="K2476" s="140"/>
      <c r="L2476" s="32"/>
      <c r="M2476" s="141" t="s">
        <v>1</v>
      </c>
      <c r="N2476" s="142" t="s">
        <v>38</v>
      </c>
      <c r="P2476" s="143">
        <f>O2476*H2476</f>
        <v>0</v>
      </c>
      <c r="Q2476" s="143">
        <v>0</v>
      </c>
      <c r="R2476" s="143">
        <f>Q2476*H2476</f>
        <v>0</v>
      </c>
      <c r="S2476" s="143">
        <v>0</v>
      </c>
      <c r="T2476" s="144">
        <f>S2476*H2476</f>
        <v>0</v>
      </c>
      <c r="AR2476" s="145" t="s">
        <v>242</v>
      </c>
      <c r="AT2476" s="145" t="s">
        <v>158</v>
      </c>
      <c r="AU2476" s="145" t="s">
        <v>82</v>
      </c>
      <c r="AY2476" s="17" t="s">
        <v>155</v>
      </c>
      <c r="BE2476" s="146">
        <f>IF(N2476="základní",J2476,0)</f>
        <v>0</v>
      </c>
      <c r="BF2476" s="146">
        <f>IF(N2476="snížená",J2476,0)</f>
        <v>0</v>
      </c>
      <c r="BG2476" s="146">
        <f>IF(N2476="zákl. přenesená",J2476,0)</f>
        <v>0</v>
      </c>
      <c r="BH2476" s="146">
        <f>IF(N2476="sníž. přenesená",J2476,0)</f>
        <v>0</v>
      </c>
      <c r="BI2476" s="146">
        <f>IF(N2476="nulová",J2476,0)</f>
        <v>0</v>
      </c>
      <c r="BJ2476" s="17" t="s">
        <v>80</v>
      </c>
      <c r="BK2476" s="146">
        <f>ROUND(I2476*H2476,2)</f>
        <v>0</v>
      </c>
      <c r="BL2476" s="17" t="s">
        <v>242</v>
      </c>
      <c r="BM2476" s="145" t="s">
        <v>2480</v>
      </c>
    </row>
    <row r="2477" spans="2:65" s="1" customFormat="1" ht="16.5" customHeight="1">
      <c r="B2477" s="32"/>
      <c r="C2477" s="133" t="s">
        <v>1618</v>
      </c>
      <c r="D2477" s="133" t="s">
        <v>158</v>
      </c>
      <c r="E2477" s="134" t="s">
        <v>2481</v>
      </c>
      <c r="F2477" s="135" t="s">
        <v>2482</v>
      </c>
      <c r="G2477" s="136" t="s">
        <v>393</v>
      </c>
      <c r="H2477" s="137">
        <v>1</v>
      </c>
      <c r="I2477" s="138"/>
      <c r="J2477" s="139">
        <f>ROUND(I2477*H2477,2)</f>
        <v>0</v>
      </c>
      <c r="K2477" s="140"/>
      <c r="L2477" s="32"/>
      <c r="M2477" s="141" t="s">
        <v>1</v>
      </c>
      <c r="N2477" s="142" t="s">
        <v>38</v>
      </c>
      <c r="P2477" s="143">
        <f>O2477*H2477</f>
        <v>0</v>
      </c>
      <c r="Q2477" s="143">
        <v>0</v>
      </c>
      <c r="R2477" s="143">
        <f>Q2477*H2477</f>
        <v>0</v>
      </c>
      <c r="S2477" s="143">
        <v>0</v>
      </c>
      <c r="T2477" s="144">
        <f>S2477*H2477</f>
        <v>0</v>
      </c>
      <c r="AR2477" s="145" t="s">
        <v>242</v>
      </c>
      <c r="AT2477" s="145" t="s">
        <v>158</v>
      </c>
      <c r="AU2477" s="145" t="s">
        <v>82</v>
      </c>
      <c r="AY2477" s="17" t="s">
        <v>155</v>
      </c>
      <c r="BE2477" s="146">
        <f>IF(N2477="základní",J2477,0)</f>
        <v>0</v>
      </c>
      <c r="BF2477" s="146">
        <f>IF(N2477="snížená",J2477,0)</f>
        <v>0</v>
      </c>
      <c r="BG2477" s="146">
        <f>IF(N2477="zákl. přenesená",J2477,0)</f>
        <v>0</v>
      </c>
      <c r="BH2477" s="146">
        <f>IF(N2477="sníž. přenesená",J2477,0)</f>
        <v>0</v>
      </c>
      <c r="BI2477" s="146">
        <f>IF(N2477="nulová",J2477,0)</f>
        <v>0</v>
      </c>
      <c r="BJ2477" s="17" t="s">
        <v>80</v>
      </c>
      <c r="BK2477" s="146">
        <f>ROUND(I2477*H2477,2)</f>
        <v>0</v>
      </c>
      <c r="BL2477" s="17" t="s">
        <v>242</v>
      </c>
      <c r="BM2477" s="145" t="s">
        <v>2483</v>
      </c>
    </row>
    <row r="2478" spans="2:65" s="1" customFormat="1" ht="24.15" customHeight="1">
      <c r="B2478" s="32"/>
      <c r="C2478" s="133" t="s">
        <v>2484</v>
      </c>
      <c r="D2478" s="133" t="s">
        <v>158</v>
      </c>
      <c r="E2478" s="134" t="s">
        <v>2485</v>
      </c>
      <c r="F2478" s="135" t="s">
        <v>2486</v>
      </c>
      <c r="G2478" s="136" t="s">
        <v>213</v>
      </c>
      <c r="H2478" s="137">
        <v>0.63</v>
      </c>
      <c r="I2478" s="138"/>
      <c r="J2478" s="139">
        <f>ROUND(I2478*H2478,2)</f>
        <v>0</v>
      </c>
      <c r="K2478" s="140"/>
      <c r="L2478" s="32"/>
      <c r="M2478" s="141" t="s">
        <v>1</v>
      </c>
      <c r="N2478" s="142" t="s">
        <v>38</v>
      </c>
      <c r="P2478" s="143">
        <f>O2478*H2478</f>
        <v>0</v>
      </c>
      <c r="Q2478" s="143">
        <v>0</v>
      </c>
      <c r="R2478" s="143">
        <f>Q2478*H2478</f>
        <v>0</v>
      </c>
      <c r="S2478" s="143">
        <v>0</v>
      </c>
      <c r="T2478" s="144">
        <f>S2478*H2478</f>
        <v>0</v>
      </c>
      <c r="AR2478" s="145" t="s">
        <v>242</v>
      </c>
      <c r="AT2478" s="145" t="s">
        <v>158</v>
      </c>
      <c r="AU2478" s="145" t="s">
        <v>82</v>
      </c>
      <c r="AY2478" s="17" t="s">
        <v>155</v>
      </c>
      <c r="BE2478" s="146">
        <f>IF(N2478="základní",J2478,0)</f>
        <v>0</v>
      </c>
      <c r="BF2478" s="146">
        <f>IF(N2478="snížená",J2478,0)</f>
        <v>0</v>
      </c>
      <c r="BG2478" s="146">
        <f>IF(N2478="zákl. přenesená",J2478,0)</f>
        <v>0</v>
      </c>
      <c r="BH2478" s="146">
        <f>IF(N2478="sníž. přenesená",J2478,0)</f>
        <v>0</v>
      </c>
      <c r="BI2478" s="146">
        <f>IF(N2478="nulová",J2478,0)</f>
        <v>0</v>
      </c>
      <c r="BJ2478" s="17" t="s">
        <v>80</v>
      </c>
      <c r="BK2478" s="146">
        <f>ROUND(I2478*H2478,2)</f>
        <v>0</v>
      </c>
      <c r="BL2478" s="17" t="s">
        <v>242</v>
      </c>
      <c r="BM2478" s="145" t="s">
        <v>2487</v>
      </c>
    </row>
    <row r="2479" spans="2:65" s="13" customFormat="1" ht="10.199999999999999">
      <c r="B2479" s="154"/>
      <c r="D2479" s="148" t="s">
        <v>162</v>
      </c>
      <c r="E2479" s="155" t="s">
        <v>1</v>
      </c>
      <c r="F2479" s="156" t="s">
        <v>2488</v>
      </c>
      <c r="H2479" s="157">
        <v>0.63</v>
      </c>
      <c r="I2479" s="158"/>
      <c r="L2479" s="154"/>
      <c r="M2479" s="159"/>
      <c r="T2479" s="160"/>
      <c r="AT2479" s="155" t="s">
        <v>162</v>
      </c>
      <c r="AU2479" s="155" t="s">
        <v>82</v>
      </c>
      <c r="AV2479" s="13" t="s">
        <v>82</v>
      </c>
      <c r="AW2479" s="13" t="s">
        <v>30</v>
      </c>
      <c r="AX2479" s="13" t="s">
        <v>73</v>
      </c>
      <c r="AY2479" s="155" t="s">
        <v>155</v>
      </c>
    </row>
    <row r="2480" spans="2:65" s="14" customFormat="1" ht="10.199999999999999">
      <c r="B2480" s="161"/>
      <c r="D2480" s="148" t="s">
        <v>162</v>
      </c>
      <c r="E2480" s="162" t="s">
        <v>1</v>
      </c>
      <c r="F2480" s="163" t="s">
        <v>165</v>
      </c>
      <c r="H2480" s="164">
        <v>0.63</v>
      </c>
      <c r="I2480" s="165"/>
      <c r="L2480" s="161"/>
      <c r="M2480" s="166"/>
      <c r="T2480" s="167"/>
      <c r="AT2480" s="162" t="s">
        <v>162</v>
      </c>
      <c r="AU2480" s="162" t="s">
        <v>82</v>
      </c>
      <c r="AV2480" s="14" t="s">
        <v>90</v>
      </c>
      <c r="AW2480" s="14" t="s">
        <v>30</v>
      </c>
      <c r="AX2480" s="14" t="s">
        <v>80</v>
      </c>
      <c r="AY2480" s="162" t="s">
        <v>155</v>
      </c>
    </row>
    <row r="2481" spans="2:65" s="1" customFormat="1" ht="16.5" customHeight="1">
      <c r="B2481" s="32"/>
      <c r="C2481" s="175" t="s">
        <v>1622</v>
      </c>
      <c r="D2481" s="175" t="s">
        <v>260</v>
      </c>
      <c r="E2481" s="176" t="s">
        <v>2489</v>
      </c>
      <c r="F2481" s="177" t="s">
        <v>2490</v>
      </c>
      <c r="G2481" s="178" t="s">
        <v>213</v>
      </c>
      <c r="H2481" s="179">
        <v>0.69299999999999995</v>
      </c>
      <c r="I2481" s="180"/>
      <c r="J2481" s="181">
        <f>ROUND(I2481*H2481,2)</f>
        <v>0</v>
      </c>
      <c r="K2481" s="182"/>
      <c r="L2481" s="183"/>
      <c r="M2481" s="184" t="s">
        <v>1</v>
      </c>
      <c r="N2481" s="185" t="s">
        <v>38</v>
      </c>
      <c r="P2481" s="143">
        <f>O2481*H2481</f>
        <v>0</v>
      </c>
      <c r="Q2481" s="143">
        <v>0</v>
      </c>
      <c r="R2481" s="143">
        <f>Q2481*H2481</f>
        <v>0</v>
      </c>
      <c r="S2481" s="143">
        <v>0</v>
      </c>
      <c r="T2481" s="144">
        <f>S2481*H2481</f>
        <v>0</v>
      </c>
      <c r="AR2481" s="145" t="s">
        <v>336</v>
      </c>
      <c r="AT2481" s="145" t="s">
        <v>260</v>
      </c>
      <c r="AU2481" s="145" t="s">
        <v>82</v>
      </c>
      <c r="AY2481" s="17" t="s">
        <v>155</v>
      </c>
      <c r="BE2481" s="146">
        <f>IF(N2481="základní",J2481,0)</f>
        <v>0</v>
      </c>
      <c r="BF2481" s="146">
        <f>IF(N2481="snížená",J2481,0)</f>
        <v>0</v>
      </c>
      <c r="BG2481" s="146">
        <f>IF(N2481="zákl. přenesená",J2481,0)</f>
        <v>0</v>
      </c>
      <c r="BH2481" s="146">
        <f>IF(N2481="sníž. přenesená",J2481,0)</f>
        <v>0</v>
      </c>
      <c r="BI2481" s="146">
        <f>IF(N2481="nulová",J2481,0)</f>
        <v>0</v>
      </c>
      <c r="BJ2481" s="17" t="s">
        <v>80</v>
      </c>
      <c r="BK2481" s="146">
        <f>ROUND(I2481*H2481,2)</f>
        <v>0</v>
      </c>
      <c r="BL2481" s="17" t="s">
        <v>242</v>
      </c>
      <c r="BM2481" s="145" t="s">
        <v>2491</v>
      </c>
    </row>
    <row r="2482" spans="2:65" s="13" customFormat="1" ht="10.199999999999999">
      <c r="B2482" s="154"/>
      <c r="D2482" s="148" t="s">
        <v>162</v>
      </c>
      <c r="E2482" s="155" t="s">
        <v>1</v>
      </c>
      <c r="F2482" s="156" t="s">
        <v>2492</v>
      </c>
      <c r="H2482" s="157">
        <v>0.69299999999999995</v>
      </c>
      <c r="I2482" s="158"/>
      <c r="L2482" s="154"/>
      <c r="M2482" s="159"/>
      <c r="T2482" s="160"/>
      <c r="AT2482" s="155" t="s">
        <v>162</v>
      </c>
      <c r="AU2482" s="155" t="s">
        <v>82</v>
      </c>
      <c r="AV2482" s="13" t="s">
        <v>82</v>
      </c>
      <c r="AW2482" s="13" t="s">
        <v>30</v>
      </c>
      <c r="AX2482" s="13" t="s">
        <v>73</v>
      </c>
      <c r="AY2482" s="155" t="s">
        <v>155</v>
      </c>
    </row>
    <row r="2483" spans="2:65" s="14" customFormat="1" ht="10.199999999999999">
      <c r="B2483" s="161"/>
      <c r="D2483" s="148" t="s">
        <v>162</v>
      </c>
      <c r="E2483" s="162" t="s">
        <v>1</v>
      </c>
      <c r="F2483" s="163" t="s">
        <v>165</v>
      </c>
      <c r="H2483" s="164">
        <v>0.69299999999999995</v>
      </c>
      <c r="I2483" s="165"/>
      <c r="L2483" s="161"/>
      <c r="M2483" s="166"/>
      <c r="T2483" s="167"/>
      <c r="AT2483" s="162" t="s">
        <v>162</v>
      </c>
      <c r="AU2483" s="162" t="s">
        <v>82</v>
      </c>
      <c r="AV2483" s="14" t="s">
        <v>90</v>
      </c>
      <c r="AW2483" s="14" t="s">
        <v>30</v>
      </c>
      <c r="AX2483" s="14" t="s">
        <v>80</v>
      </c>
      <c r="AY2483" s="162" t="s">
        <v>155</v>
      </c>
    </row>
    <row r="2484" spans="2:65" s="1" customFormat="1" ht="49.05" customHeight="1">
      <c r="B2484" s="32"/>
      <c r="C2484" s="133" t="s">
        <v>2493</v>
      </c>
      <c r="D2484" s="133" t="s">
        <v>158</v>
      </c>
      <c r="E2484" s="134" t="s">
        <v>2494</v>
      </c>
      <c r="F2484" s="135" t="s">
        <v>2495</v>
      </c>
      <c r="G2484" s="136" t="s">
        <v>335</v>
      </c>
      <c r="H2484" s="137">
        <v>1.4E-2</v>
      </c>
      <c r="I2484" s="138"/>
      <c r="J2484" s="139">
        <f>ROUND(I2484*H2484,2)</f>
        <v>0</v>
      </c>
      <c r="K2484" s="140"/>
      <c r="L2484" s="32"/>
      <c r="M2484" s="141" t="s">
        <v>1</v>
      </c>
      <c r="N2484" s="142" t="s">
        <v>38</v>
      </c>
      <c r="P2484" s="143">
        <f>O2484*H2484</f>
        <v>0</v>
      </c>
      <c r="Q2484" s="143">
        <v>0</v>
      </c>
      <c r="R2484" s="143">
        <f>Q2484*H2484</f>
        <v>0</v>
      </c>
      <c r="S2484" s="143">
        <v>0</v>
      </c>
      <c r="T2484" s="144">
        <f>S2484*H2484</f>
        <v>0</v>
      </c>
      <c r="AR2484" s="145" t="s">
        <v>242</v>
      </c>
      <c r="AT2484" s="145" t="s">
        <v>158</v>
      </c>
      <c r="AU2484" s="145" t="s">
        <v>82</v>
      </c>
      <c r="AY2484" s="17" t="s">
        <v>155</v>
      </c>
      <c r="BE2484" s="146">
        <f>IF(N2484="základní",J2484,0)</f>
        <v>0</v>
      </c>
      <c r="BF2484" s="146">
        <f>IF(N2484="snížená",J2484,0)</f>
        <v>0</v>
      </c>
      <c r="BG2484" s="146">
        <f>IF(N2484="zákl. přenesená",J2484,0)</f>
        <v>0</v>
      </c>
      <c r="BH2484" s="146">
        <f>IF(N2484="sníž. přenesená",J2484,0)</f>
        <v>0</v>
      </c>
      <c r="BI2484" s="146">
        <f>IF(N2484="nulová",J2484,0)</f>
        <v>0</v>
      </c>
      <c r="BJ2484" s="17" t="s">
        <v>80</v>
      </c>
      <c r="BK2484" s="146">
        <f>ROUND(I2484*H2484,2)</f>
        <v>0</v>
      </c>
      <c r="BL2484" s="17" t="s">
        <v>242</v>
      </c>
      <c r="BM2484" s="145" t="s">
        <v>2496</v>
      </c>
    </row>
    <row r="2485" spans="2:65" s="11" customFormat="1" ht="22.8" customHeight="1">
      <c r="B2485" s="121"/>
      <c r="D2485" s="122" t="s">
        <v>72</v>
      </c>
      <c r="E2485" s="131" t="s">
        <v>2497</v>
      </c>
      <c r="F2485" s="131" t="s">
        <v>2498</v>
      </c>
      <c r="I2485" s="124"/>
      <c r="J2485" s="132">
        <f>BK2485</f>
        <v>0</v>
      </c>
      <c r="L2485" s="121"/>
      <c r="M2485" s="126"/>
      <c r="P2485" s="127">
        <f>SUM(P2486:P2532)</f>
        <v>0</v>
      </c>
      <c r="R2485" s="127">
        <f>SUM(R2486:R2532)</f>
        <v>0</v>
      </c>
      <c r="T2485" s="128">
        <f>SUM(T2486:T2532)</f>
        <v>0</v>
      </c>
      <c r="AR2485" s="122" t="s">
        <v>82</v>
      </c>
      <c r="AT2485" s="129" t="s">
        <v>72</v>
      </c>
      <c r="AU2485" s="129" t="s">
        <v>80</v>
      </c>
      <c r="AY2485" s="122" t="s">
        <v>155</v>
      </c>
      <c r="BK2485" s="130">
        <f>SUM(BK2486:BK2532)</f>
        <v>0</v>
      </c>
    </row>
    <row r="2486" spans="2:65" s="1" customFormat="1" ht="24.15" customHeight="1">
      <c r="B2486" s="32"/>
      <c r="C2486" s="133" t="s">
        <v>1625</v>
      </c>
      <c r="D2486" s="133" t="s">
        <v>158</v>
      </c>
      <c r="E2486" s="134" t="s">
        <v>2499</v>
      </c>
      <c r="F2486" s="135" t="s">
        <v>2500</v>
      </c>
      <c r="G2486" s="136" t="s">
        <v>213</v>
      </c>
      <c r="H2486" s="137">
        <v>55.6</v>
      </c>
      <c r="I2486" s="138"/>
      <c r="J2486" s="139">
        <f>ROUND(I2486*H2486,2)</f>
        <v>0</v>
      </c>
      <c r="K2486" s="140"/>
      <c r="L2486" s="32"/>
      <c r="M2486" s="141" t="s">
        <v>1</v>
      </c>
      <c r="N2486" s="142" t="s">
        <v>38</v>
      </c>
      <c r="P2486" s="143">
        <f>O2486*H2486</f>
        <v>0</v>
      </c>
      <c r="Q2486" s="143">
        <v>0</v>
      </c>
      <c r="R2486" s="143">
        <f>Q2486*H2486</f>
        <v>0</v>
      </c>
      <c r="S2486" s="143">
        <v>0</v>
      </c>
      <c r="T2486" s="144">
        <f>S2486*H2486</f>
        <v>0</v>
      </c>
      <c r="AR2486" s="145" t="s">
        <v>242</v>
      </c>
      <c r="AT2486" s="145" t="s">
        <v>158</v>
      </c>
      <c r="AU2486" s="145" t="s">
        <v>82</v>
      </c>
      <c r="AY2486" s="17" t="s">
        <v>155</v>
      </c>
      <c r="BE2486" s="146">
        <f>IF(N2486="základní",J2486,0)</f>
        <v>0</v>
      </c>
      <c r="BF2486" s="146">
        <f>IF(N2486="snížená",J2486,0)</f>
        <v>0</v>
      </c>
      <c r="BG2486" s="146">
        <f>IF(N2486="zákl. přenesená",J2486,0)</f>
        <v>0</v>
      </c>
      <c r="BH2486" s="146">
        <f>IF(N2486="sníž. přenesená",J2486,0)</f>
        <v>0</v>
      </c>
      <c r="BI2486" s="146">
        <f>IF(N2486="nulová",J2486,0)</f>
        <v>0</v>
      </c>
      <c r="BJ2486" s="17" t="s">
        <v>80</v>
      </c>
      <c r="BK2486" s="146">
        <f>ROUND(I2486*H2486,2)</f>
        <v>0</v>
      </c>
      <c r="BL2486" s="17" t="s">
        <v>242</v>
      </c>
      <c r="BM2486" s="145" t="s">
        <v>2501</v>
      </c>
    </row>
    <row r="2487" spans="2:65" s="13" customFormat="1" ht="10.199999999999999">
      <c r="B2487" s="154"/>
      <c r="D2487" s="148" t="s">
        <v>162</v>
      </c>
      <c r="E2487" s="155" t="s">
        <v>1</v>
      </c>
      <c r="F2487" s="156" t="s">
        <v>2502</v>
      </c>
      <c r="H2487" s="157">
        <v>3.32</v>
      </c>
      <c r="I2487" s="158"/>
      <c r="L2487" s="154"/>
      <c r="M2487" s="159"/>
      <c r="T2487" s="160"/>
      <c r="AT2487" s="155" t="s">
        <v>162</v>
      </c>
      <c r="AU2487" s="155" t="s">
        <v>82</v>
      </c>
      <c r="AV2487" s="13" t="s">
        <v>82</v>
      </c>
      <c r="AW2487" s="13" t="s">
        <v>30</v>
      </c>
      <c r="AX2487" s="13" t="s">
        <v>73</v>
      </c>
      <c r="AY2487" s="155" t="s">
        <v>155</v>
      </c>
    </row>
    <row r="2488" spans="2:65" s="13" customFormat="1" ht="10.199999999999999">
      <c r="B2488" s="154"/>
      <c r="D2488" s="148" t="s">
        <v>162</v>
      </c>
      <c r="E2488" s="155" t="s">
        <v>1</v>
      </c>
      <c r="F2488" s="156" t="s">
        <v>2503</v>
      </c>
      <c r="H2488" s="157">
        <v>15.39</v>
      </c>
      <c r="I2488" s="158"/>
      <c r="L2488" s="154"/>
      <c r="M2488" s="159"/>
      <c r="T2488" s="160"/>
      <c r="AT2488" s="155" t="s">
        <v>162</v>
      </c>
      <c r="AU2488" s="155" t="s">
        <v>82</v>
      </c>
      <c r="AV2488" s="13" t="s">
        <v>82</v>
      </c>
      <c r="AW2488" s="13" t="s">
        <v>30</v>
      </c>
      <c r="AX2488" s="13" t="s">
        <v>73</v>
      </c>
      <c r="AY2488" s="155" t="s">
        <v>155</v>
      </c>
    </row>
    <row r="2489" spans="2:65" s="13" customFormat="1" ht="10.199999999999999">
      <c r="B2489" s="154"/>
      <c r="D2489" s="148" t="s">
        <v>162</v>
      </c>
      <c r="E2489" s="155" t="s">
        <v>1</v>
      </c>
      <c r="F2489" s="156" t="s">
        <v>2504</v>
      </c>
      <c r="H2489" s="157">
        <v>36.89</v>
      </c>
      <c r="I2489" s="158"/>
      <c r="L2489" s="154"/>
      <c r="M2489" s="159"/>
      <c r="T2489" s="160"/>
      <c r="AT2489" s="155" t="s">
        <v>162</v>
      </c>
      <c r="AU2489" s="155" t="s">
        <v>82</v>
      </c>
      <c r="AV2489" s="13" t="s">
        <v>82</v>
      </c>
      <c r="AW2489" s="13" t="s">
        <v>30</v>
      </c>
      <c r="AX2489" s="13" t="s">
        <v>73</v>
      </c>
      <c r="AY2489" s="155" t="s">
        <v>155</v>
      </c>
    </row>
    <row r="2490" spans="2:65" s="14" customFormat="1" ht="10.199999999999999">
      <c r="B2490" s="161"/>
      <c r="D2490" s="148" t="s">
        <v>162</v>
      </c>
      <c r="E2490" s="162" t="s">
        <v>1</v>
      </c>
      <c r="F2490" s="163" t="s">
        <v>165</v>
      </c>
      <c r="H2490" s="164">
        <v>55.6</v>
      </c>
      <c r="I2490" s="165"/>
      <c r="L2490" s="161"/>
      <c r="M2490" s="166"/>
      <c r="T2490" s="167"/>
      <c r="AT2490" s="162" t="s">
        <v>162</v>
      </c>
      <c r="AU2490" s="162" t="s">
        <v>82</v>
      </c>
      <c r="AV2490" s="14" t="s">
        <v>90</v>
      </c>
      <c r="AW2490" s="14" t="s">
        <v>30</v>
      </c>
      <c r="AX2490" s="14" t="s">
        <v>80</v>
      </c>
      <c r="AY2490" s="162" t="s">
        <v>155</v>
      </c>
    </row>
    <row r="2491" spans="2:65" s="1" customFormat="1" ht="24.15" customHeight="1">
      <c r="B2491" s="32"/>
      <c r="C2491" s="133" t="s">
        <v>2505</v>
      </c>
      <c r="D2491" s="133" t="s">
        <v>158</v>
      </c>
      <c r="E2491" s="134" t="s">
        <v>2506</v>
      </c>
      <c r="F2491" s="135" t="s">
        <v>2507</v>
      </c>
      <c r="G2491" s="136" t="s">
        <v>457</v>
      </c>
      <c r="H2491" s="137">
        <v>20.399999999999999</v>
      </c>
      <c r="I2491" s="138"/>
      <c r="J2491" s="139">
        <f>ROUND(I2491*H2491,2)</f>
        <v>0</v>
      </c>
      <c r="K2491" s="140"/>
      <c r="L2491" s="32"/>
      <c r="M2491" s="141" t="s">
        <v>1</v>
      </c>
      <c r="N2491" s="142" t="s">
        <v>38</v>
      </c>
      <c r="P2491" s="143">
        <f>O2491*H2491</f>
        <v>0</v>
      </c>
      <c r="Q2491" s="143">
        <v>0</v>
      </c>
      <c r="R2491" s="143">
        <f>Q2491*H2491</f>
        <v>0</v>
      </c>
      <c r="S2491" s="143">
        <v>0</v>
      </c>
      <c r="T2491" s="144">
        <f>S2491*H2491</f>
        <v>0</v>
      </c>
      <c r="AR2491" s="145" t="s">
        <v>242</v>
      </c>
      <c r="AT2491" s="145" t="s">
        <v>158</v>
      </c>
      <c r="AU2491" s="145" t="s">
        <v>82</v>
      </c>
      <c r="AY2491" s="17" t="s">
        <v>155</v>
      </c>
      <c r="BE2491" s="146">
        <f>IF(N2491="základní",J2491,0)</f>
        <v>0</v>
      </c>
      <c r="BF2491" s="146">
        <f>IF(N2491="snížená",J2491,0)</f>
        <v>0</v>
      </c>
      <c r="BG2491" s="146">
        <f>IF(N2491="zákl. přenesená",J2491,0)</f>
        <v>0</v>
      </c>
      <c r="BH2491" s="146">
        <f>IF(N2491="sníž. přenesená",J2491,0)</f>
        <v>0</v>
      </c>
      <c r="BI2491" s="146">
        <f>IF(N2491="nulová",J2491,0)</f>
        <v>0</v>
      </c>
      <c r="BJ2491" s="17" t="s">
        <v>80</v>
      </c>
      <c r="BK2491" s="146">
        <f>ROUND(I2491*H2491,2)</f>
        <v>0</v>
      </c>
      <c r="BL2491" s="17" t="s">
        <v>242</v>
      </c>
      <c r="BM2491" s="145" t="s">
        <v>2508</v>
      </c>
    </row>
    <row r="2492" spans="2:65" s="13" customFormat="1" ht="10.199999999999999">
      <c r="B2492" s="154"/>
      <c r="D2492" s="148" t="s">
        <v>162</v>
      </c>
      <c r="E2492" s="155" t="s">
        <v>1</v>
      </c>
      <c r="F2492" s="156" t="s">
        <v>2509</v>
      </c>
      <c r="H2492" s="157">
        <v>20.399999999999999</v>
      </c>
      <c r="I2492" s="158"/>
      <c r="L2492" s="154"/>
      <c r="M2492" s="159"/>
      <c r="T2492" s="160"/>
      <c r="AT2492" s="155" t="s">
        <v>162</v>
      </c>
      <c r="AU2492" s="155" t="s">
        <v>82</v>
      </c>
      <c r="AV2492" s="13" t="s">
        <v>82</v>
      </c>
      <c r="AW2492" s="13" t="s">
        <v>30</v>
      </c>
      <c r="AX2492" s="13" t="s">
        <v>73</v>
      </c>
      <c r="AY2492" s="155" t="s">
        <v>155</v>
      </c>
    </row>
    <row r="2493" spans="2:65" s="14" customFormat="1" ht="10.199999999999999">
      <c r="B2493" s="161"/>
      <c r="D2493" s="148" t="s">
        <v>162</v>
      </c>
      <c r="E2493" s="162" t="s">
        <v>1</v>
      </c>
      <c r="F2493" s="163" t="s">
        <v>165</v>
      </c>
      <c r="H2493" s="164">
        <v>20.399999999999999</v>
      </c>
      <c r="I2493" s="165"/>
      <c r="L2493" s="161"/>
      <c r="M2493" s="166"/>
      <c r="T2493" s="167"/>
      <c r="AT2493" s="162" t="s">
        <v>162</v>
      </c>
      <c r="AU2493" s="162" t="s">
        <v>82</v>
      </c>
      <c r="AV2493" s="14" t="s">
        <v>90</v>
      </c>
      <c r="AW2493" s="14" t="s">
        <v>30</v>
      </c>
      <c r="AX2493" s="14" t="s">
        <v>80</v>
      </c>
      <c r="AY2493" s="162" t="s">
        <v>155</v>
      </c>
    </row>
    <row r="2494" spans="2:65" s="1" customFormat="1" ht="24.15" customHeight="1">
      <c r="B2494" s="32"/>
      <c r="C2494" s="133" t="s">
        <v>1631</v>
      </c>
      <c r="D2494" s="133" t="s">
        <v>158</v>
      </c>
      <c r="E2494" s="134" t="s">
        <v>2510</v>
      </c>
      <c r="F2494" s="135" t="s">
        <v>2511</v>
      </c>
      <c r="G2494" s="136" t="s">
        <v>213</v>
      </c>
      <c r="H2494" s="137">
        <v>71.204999999999998</v>
      </c>
      <c r="I2494" s="138"/>
      <c r="J2494" s="139">
        <f>ROUND(I2494*H2494,2)</f>
        <v>0</v>
      </c>
      <c r="K2494" s="140"/>
      <c r="L2494" s="32"/>
      <c r="M2494" s="141" t="s">
        <v>1</v>
      </c>
      <c r="N2494" s="142" t="s">
        <v>38</v>
      </c>
      <c r="P2494" s="143">
        <f>O2494*H2494</f>
        <v>0</v>
      </c>
      <c r="Q2494" s="143">
        <v>0</v>
      </c>
      <c r="R2494" s="143">
        <f>Q2494*H2494</f>
        <v>0</v>
      </c>
      <c r="S2494" s="143">
        <v>0</v>
      </c>
      <c r="T2494" s="144">
        <f>S2494*H2494</f>
        <v>0</v>
      </c>
      <c r="AR2494" s="145" t="s">
        <v>242</v>
      </c>
      <c r="AT2494" s="145" t="s">
        <v>158</v>
      </c>
      <c r="AU2494" s="145" t="s">
        <v>82</v>
      </c>
      <c r="AY2494" s="17" t="s">
        <v>155</v>
      </c>
      <c r="BE2494" s="146">
        <f>IF(N2494="základní",J2494,0)</f>
        <v>0</v>
      </c>
      <c r="BF2494" s="146">
        <f>IF(N2494="snížená",J2494,0)</f>
        <v>0</v>
      </c>
      <c r="BG2494" s="146">
        <f>IF(N2494="zákl. přenesená",J2494,0)</f>
        <v>0</v>
      </c>
      <c r="BH2494" s="146">
        <f>IF(N2494="sníž. přenesená",J2494,0)</f>
        <v>0</v>
      </c>
      <c r="BI2494" s="146">
        <f>IF(N2494="nulová",J2494,0)</f>
        <v>0</v>
      </c>
      <c r="BJ2494" s="17" t="s">
        <v>80</v>
      </c>
      <c r="BK2494" s="146">
        <f>ROUND(I2494*H2494,2)</f>
        <v>0</v>
      </c>
      <c r="BL2494" s="17" t="s">
        <v>242</v>
      </c>
      <c r="BM2494" s="145" t="s">
        <v>2512</v>
      </c>
    </row>
    <row r="2495" spans="2:65" s="12" customFormat="1" ht="10.199999999999999">
      <c r="B2495" s="147"/>
      <c r="D2495" s="148" t="s">
        <v>162</v>
      </c>
      <c r="E2495" s="149" t="s">
        <v>1</v>
      </c>
      <c r="F2495" s="150" t="s">
        <v>2513</v>
      </c>
      <c r="H2495" s="149" t="s">
        <v>1</v>
      </c>
      <c r="I2495" s="151"/>
      <c r="L2495" s="147"/>
      <c r="M2495" s="152"/>
      <c r="T2495" s="153"/>
      <c r="AT2495" s="149" t="s">
        <v>162</v>
      </c>
      <c r="AU2495" s="149" t="s">
        <v>82</v>
      </c>
      <c r="AV2495" s="12" t="s">
        <v>80</v>
      </c>
      <c r="AW2495" s="12" t="s">
        <v>30</v>
      </c>
      <c r="AX2495" s="12" t="s">
        <v>73</v>
      </c>
      <c r="AY2495" s="149" t="s">
        <v>155</v>
      </c>
    </row>
    <row r="2496" spans="2:65" s="13" customFormat="1" ht="10.199999999999999">
      <c r="B2496" s="154"/>
      <c r="D2496" s="148" t="s">
        <v>162</v>
      </c>
      <c r="E2496" s="155" t="s">
        <v>1</v>
      </c>
      <c r="F2496" s="156" t="s">
        <v>2514</v>
      </c>
      <c r="H2496" s="157">
        <v>5.5410000000000004</v>
      </c>
      <c r="I2496" s="158"/>
      <c r="L2496" s="154"/>
      <c r="M2496" s="159"/>
      <c r="T2496" s="160"/>
      <c r="AT2496" s="155" t="s">
        <v>162</v>
      </c>
      <c r="AU2496" s="155" t="s">
        <v>82</v>
      </c>
      <c r="AV2496" s="13" t="s">
        <v>82</v>
      </c>
      <c r="AW2496" s="13" t="s">
        <v>30</v>
      </c>
      <c r="AX2496" s="13" t="s">
        <v>73</v>
      </c>
      <c r="AY2496" s="155" t="s">
        <v>155</v>
      </c>
    </row>
    <row r="2497" spans="2:65" s="12" customFormat="1" ht="10.199999999999999">
      <c r="B2497" s="147"/>
      <c r="D2497" s="148" t="s">
        <v>162</v>
      </c>
      <c r="E2497" s="149" t="s">
        <v>1</v>
      </c>
      <c r="F2497" s="150" t="s">
        <v>2515</v>
      </c>
      <c r="H2497" s="149" t="s">
        <v>1</v>
      </c>
      <c r="I2497" s="151"/>
      <c r="L2497" s="147"/>
      <c r="M2497" s="152"/>
      <c r="T2497" s="153"/>
      <c r="AT2497" s="149" t="s">
        <v>162</v>
      </c>
      <c r="AU2497" s="149" t="s">
        <v>82</v>
      </c>
      <c r="AV2497" s="12" t="s">
        <v>80</v>
      </c>
      <c r="AW2497" s="12" t="s">
        <v>30</v>
      </c>
      <c r="AX2497" s="12" t="s">
        <v>73</v>
      </c>
      <c r="AY2497" s="149" t="s">
        <v>155</v>
      </c>
    </row>
    <row r="2498" spans="2:65" s="13" customFormat="1" ht="10.199999999999999">
      <c r="B2498" s="154"/>
      <c r="D2498" s="148" t="s">
        <v>162</v>
      </c>
      <c r="E2498" s="155" t="s">
        <v>1</v>
      </c>
      <c r="F2498" s="156" t="s">
        <v>2516</v>
      </c>
      <c r="H2498" s="157">
        <v>9.5280000000000005</v>
      </c>
      <c r="I2498" s="158"/>
      <c r="L2498" s="154"/>
      <c r="M2498" s="159"/>
      <c r="T2498" s="160"/>
      <c r="AT2498" s="155" t="s">
        <v>162</v>
      </c>
      <c r="AU2498" s="155" t="s">
        <v>82</v>
      </c>
      <c r="AV2498" s="13" t="s">
        <v>82</v>
      </c>
      <c r="AW2498" s="13" t="s">
        <v>30</v>
      </c>
      <c r="AX2498" s="13" t="s">
        <v>73</v>
      </c>
      <c r="AY2498" s="155" t="s">
        <v>155</v>
      </c>
    </row>
    <row r="2499" spans="2:65" s="13" customFormat="1" ht="10.199999999999999">
      <c r="B2499" s="154"/>
      <c r="D2499" s="148" t="s">
        <v>162</v>
      </c>
      <c r="E2499" s="155" t="s">
        <v>1</v>
      </c>
      <c r="F2499" s="156" t="s">
        <v>2517</v>
      </c>
      <c r="H2499" s="157">
        <v>0.63600000000000001</v>
      </c>
      <c r="I2499" s="158"/>
      <c r="L2499" s="154"/>
      <c r="M2499" s="159"/>
      <c r="T2499" s="160"/>
      <c r="AT2499" s="155" t="s">
        <v>162</v>
      </c>
      <c r="AU2499" s="155" t="s">
        <v>82</v>
      </c>
      <c r="AV2499" s="13" t="s">
        <v>82</v>
      </c>
      <c r="AW2499" s="13" t="s">
        <v>30</v>
      </c>
      <c r="AX2499" s="13" t="s">
        <v>73</v>
      </c>
      <c r="AY2499" s="155" t="s">
        <v>155</v>
      </c>
    </row>
    <row r="2500" spans="2:65" s="13" customFormat="1" ht="10.199999999999999">
      <c r="B2500" s="154"/>
      <c r="D2500" s="148" t="s">
        <v>162</v>
      </c>
      <c r="E2500" s="155" t="s">
        <v>1</v>
      </c>
      <c r="F2500" s="156" t="s">
        <v>2518</v>
      </c>
      <c r="H2500" s="157">
        <v>55.5</v>
      </c>
      <c r="I2500" s="158"/>
      <c r="L2500" s="154"/>
      <c r="M2500" s="159"/>
      <c r="T2500" s="160"/>
      <c r="AT2500" s="155" t="s">
        <v>162</v>
      </c>
      <c r="AU2500" s="155" t="s">
        <v>82</v>
      </c>
      <c r="AV2500" s="13" t="s">
        <v>82</v>
      </c>
      <c r="AW2500" s="13" t="s">
        <v>30</v>
      </c>
      <c r="AX2500" s="13" t="s">
        <v>73</v>
      </c>
      <c r="AY2500" s="155" t="s">
        <v>155</v>
      </c>
    </row>
    <row r="2501" spans="2:65" s="14" customFormat="1" ht="10.199999999999999">
      <c r="B2501" s="161"/>
      <c r="D2501" s="148" t="s">
        <v>162</v>
      </c>
      <c r="E2501" s="162" t="s">
        <v>1</v>
      </c>
      <c r="F2501" s="163" t="s">
        <v>165</v>
      </c>
      <c r="H2501" s="164">
        <v>71.204999999999998</v>
      </c>
      <c r="I2501" s="165"/>
      <c r="L2501" s="161"/>
      <c r="M2501" s="166"/>
      <c r="T2501" s="167"/>
      <c r="AT2501" s="162" t="s">
        <v>162</v>
      </c>
      <c r="AU2501" s="162" t="s">
        <v>82</v>
      </c>
      <c r="AV2501" s="14" t="s">
        <v>90</v>
      </c>
      <c r="AW2501" s="14" t="s">
        <v>30</v>
      </c>
      <c r="AX2501" s="14" t="s">
        <v>80</v>
      </c>
      <c r="AY2501" s="162" t="s">
        <v>155</v>
      </c>
    </row>
    <row r="2502" spans="2:65" s="1" customFormat="1" ht="44.25" customHeight="1">
      <c r="B2502" s="32"/>
      <c r="C2502" s="133" t="s">
        <v>2519</v>
      </c>
      <c r="D2502" s="133" t="s">
        <v>158</v>
      </c>
      <c r="E2502" s="134" t="s">
        <v>2520</v>
      </c>
      <c r="F2502" s="135" t="s">
        <v>2521</v>
      </c>
      <c r="G2502" s="136" t="s">
        <v>457</v>
      </c>
      <c r="H2502" s="137">
        <v>20.399999999999999</v>
      </c>
      <c r="I2502" s="138"/>
      <c r="J2502" s="139">
        <f>ROUND(I2502*H2502,2)</f>
        <v>0</v>
      </c>
      <c r="K2502" s="140"/>
      <c r="L2502" s="32"/>
      <c r="M2502" s="141" t="s">
        <v>1</v>
      </c>
      <c r="N2502" s="142" t="s">
        <v>38</v>
      </c>
      <c r="P2502" s="143">
        <f>O2502*H2502</f>
        <v>0</v>
      </c>
      <c r="Q2502" s="143">
        <v>0</v>
      </c>
      <c r="R2502" s="143">
        <f>Q2502*H2502</f>
        <v>0</v>
      </c>
      <c r="S2502" s="143">
        <v>0</v>
      </c>
      <c r="T2502" s="144">
        <f>S2502*H2502</f>
        <v>0</v>
      </c>
      <c r="AR2502" s="145" t="s">
        <v>242</v>
      </c>
      <c r="AT2502" s="145" t="s">
        <v>158</v>
      </c>
      <c r="AU2502" s="145" t="s">
        <v>82</v>
      </c>
      <c r="AY2502" s="17" t="s">
        <v>155</v>
      </c>
      <c r="BE2502" s="146">
        <f>IF(N2502="základní",J2502,0)</f>
        <v>0</v>
      </c>
      <c r="BF2502" s="146">
        <f>IF(N2502="snížená",J2502,0)</f>
        <v>0</v>
      </c>
      <c r="BG2502" s="146">
        <f>IF(N2502="zákl. přenesená",J2502,0)</f>
        <v>0</v>
      </c>
      <c r="BH2502" s="146">
        <f>IF(N2502="sníž. přenesená",J2502,0)</f>
        <v>0</v>
      </c>
      <c r="BI2502" s="146">
        <f>IF(N2502="nulová",J2502,0)</f>
        <v>0</v>
      </c>
      <c r="BJ2502" s="17" t="s">
        <v>80</v>
      </c>
      <c r="BK2502" s="146">
        <f>ROUND(I2502*H2502,2)</f>
        <v>0</v>
      </c>
      <c r="BL2502" s="17" t="s">
        <v>242</v>
      </c>
      <c r="BM2502" s="145" t="s">
        <v>2522</v>
      </c>
    </row>
    <row r="2503" spans="2:65" s="12" customFormat="1" ht="10.199999999999999">
      <c r="B2503" s="147"/>
      <c r="D2503" s="148" t="s">
        <v>162</v>
      </c>
      <c r="E2503" s="149" t="s">
        <v>1</v>
      </c>
      <c r="F2503" s="150" t="s">
        <v>2523</v>
      </c>
      <c r="H2503" s="149" t="s">
        <v>1</v>
      </c>
      <c r="I2503" s="151"/>
      <c r="L2503" s="147"/>
      <c r="M2503" s="152"/>
      <c r="T2503" s="153"/>
      <c r="AT2503" s="149" t="s">
        <v>162</v>
      </c>
      <c r="AU2503" s="149" t="s">
        <v>82</v>
      </c>
      <c r="AV2503" s="12" t="s">
        <v>80</v>
      </c>
      <c r="AW2503" s="12" t="s">
        <v>30</v>
      </c>
      <c r="AX2503" s="12" t="s">
        <v>73</v>
      </c>
      <c r="AY2503" s="149" t="s">
        <v>155</v>
      </c>
    </row>
    <row r="2504" spans="2:65" s="13" customFormat="1" ht="10.199999999999999">
      <c r="B2504" s="154"/>
      <c r="D2504" s="148" t="s">
        <v>162</v>
      </c>
      <c r="E2504" s="155" t="s">
        <v>1</v>
      </c>
      <c r="F2504" s="156" t="s">
        <v>2509</v>
      </c>
      <c r="H2504" s="157">
        <v>20.399999999999999</v>
      </c>
      <c r="I2504" s="158"/>
      <c r="L2504" s="154"/>
      <c r="M2504" s="159"/>
      <c r="T2504" s="160"/>
      <c r="AT2504" s="155" t="s">
        <v>162</v>
      </c>
      <c r="AU2504" s="155" t="s">
        <v>82</v>
      </c>
      <c r="AV2504" s="13" t="s">
        <v>82</v>
      </c>
      <c r="AW2504" s="13" t="s">
        <v>30</v>
      </c>
      <c r="AX2504" s="13" t="s">
        <v>73</v>
      </c>
      <c r="AY2504" s="155" t="s">
        <v>155</v>
      </c>
    </row>
    <row r="2505" spans="2:65" s="14" customFormat="1" ht="10.199999999999999">
      <c r="B2505" s="161"/>
      <c r="D2505" s="148" t="s">
        <v>162</v>
      </c>
      <c r="E2505" s="162" t="s">
        <v>1</v>
      </c>
      <c r="F2505" s="163" t="s">
        <v>165</v>
      </c>
      <c r="H2505" s="164">
        <v>20.399999999999999</v>
      </c>
      <c r="I2505" s="165"/>
      <c r="L2505" s="161"/>
      <c r="M2505" s="166"/>
      <c r="T2505" s="167"/>
      <c r="AT2505" s="162" t="s">
        <v>162</v>
      </c>
      <c r="AU2505" s="162" t="s">
        <v>82</v>
      </c>
      <c r="AV2505" s="14" t="s">
        <v>90</v>
      </c>
      <c r="AW2505" s="14" t="s">
        <v>30</v>
      </c>
      <c r="AX2505" s="14" t="s">
        <v>80</v>
      </c>
      <c r="AY2505" s="162" t="s">
        <v>155</v>
      </c>
    </row>
    <row r="2506" spans="2:65" s="1" customFormat="1" ht="37.799999999999997" customHeight="1">
      <c r="B2506" s="32"/>
      <c r="C2506" s="133" t="s">
        <v>1637</v>
      </c>
      <c r="D2506" s="133" t="s">
        <v>158</v>
      </c>
      <c r="E2506" s="134" t="s">
        <v>2524</v>
      </c>
      <c r="F2506" s="135" t="s">
        <v>2525</v>
      </c>
      <c r="G2506" s="136" t="s">
        <v>457</v>
      </c>
      <c r="H2506" s="137">
        <v>20.399999999999999</v>
      </c>
      <c r="I2506" s="138"/>
      <c r="J2506" s="139">
        <f>ROUND(I2506*H2506,2)</f>
        <v>0</v>
      </c>
      <c r="K2506" s="140"/>
      <c r="L2506" s="32"/>
      <c r="M2506" s="141" t="s">
        <v>1</v>
      </c>
      <c r="N2506" s="142" t="s">
        <v>38</v>
      </c>
      <c r="P2506" s="143">
        <f>O2506*H2506</f>
        <v>0</v>
      </c>
      <c r="Q2506" s="143">
        <v>0</v>
      </c>
      <c r="R2506" s="143">
        <f>Q2506*H2506</f>
        <v>0</v>
      </c>
      <c r="S2506" s="143">
        <v>0</v>
      </c>
      <c r="T2506" s="144">
        <f>S2506*H2506</f>
        <v>0</v>
      </c>
      <c r="AR2506" s="145" t="s">
        <v>242</v>
      </c>
      <c r="AT2506" s="145" t="s">
        <v>158</v>
      </c>
      <c r="AU2506" s="145" t="s">
        <v>82</v>
      </c>
      <c r="AY2506" s="17" t="s">
        <v>155</v>
      </c>
      <c r="BE2506" s="146">
        <f>IF(N2506="základní",J2506,0)</f>
        <v>0</v>
      </c>
      <c r="BF2506" s="146">
        <f>IF(N2506="snížená",J2506,0)</f>
        <v>0</v>
      </c>
      <c r="BG2506" s="146">
        <f>IF(N2506="zákl. přenesená",J2506,0)</f>
        <v>0</v>
      </c>
      <c r="BH2506" s="146">
        <f>IF(N2506="sníž. přenesená",J2506,0)</f>
        <v>0</v>
      </c>
      <c r="BI2506" s="146">
        <f>IF(N2506="nulová",J2506,0)</f>
        <v>0</v>
      </c>
      <c r="BJ2506" s="17" t="s">
        <v>80</v>
      </c>
      <c r="BK2506" s="146">
        <f>ROUND(I2506*H2506,2)</f>
        <v>0</v>
      </c>
      <c r="BL2506" s="17" t="s">
        <v>242</v>
      </c>
      <c r="BM2506" s="145" t="s">
        <v>2526</v>
      </c>
    </row>
    <row r="2507" spans="2:65" s="13" customFormat="1" ht="10.199999999999999">
      <c r="B2507" s="154"/>
      <c r="D2507" s="148" t="s">
        <v>162</v>
      </c>
      <c r="E2507" s="155" t="s">
        <v>1</v>
      </c>
      <c r="F2507" s="156" t="s">
        <v>2509</v>
      </c>
      <c r="H2507" s="157">
        <v>20.399999999999999</v>
      </c>
      <c r="I2507" s="158"/>
      <c r="L2507" s="154"/>
      <c r="M2507" s="159"/>
      <c r="T2507" s="160"/>
      <c r="AT2507" s="155" t="s">
        <v>162</v>
      </c>
      <c r="AU2507" s="155" t="s">
        <v>82</v>
      </c>
      <c r="AV2507" s="13" t="s">
        <v>82</v>
      </c>
      <c r="AW2507" s="13" t="s">
        <v>30</v>
      </c>
      <c r="AX2507" s="13" t="s">
        <v>73</v>
      </c>
      <c r="AY2507" s="155" t="s">
        <v>155</v>
      </c>
    </row>
    <row r="2508" spans="2:65" s="14" customFormat="1" ht="10.199999999999999">
      <c r="B2508" s="161"/>
      <c r="D2508" s="148" t="s">
        <v>162</v>
      </c>
      <c r="E2508" s="162" t="s">
        <v>1</v>
      </c>
      <c r="F2508" s="163" t="s">
        <v>165</v>
      </c>
      <c r="H2508" s="164">
        <v>20.399999999999999</v>
      </c>
      <c r="I2508" s="165"/>
      <c r="L2508" s="161"/>
      <c r="M2508" s="166"/>
      <c r="T2508" s="167"/>
      <c r="AT2508" s="162" t="s">
        <v>162</v>
      </c>
      <c r="AU2508" s="162" t="s">
        <v>82</v>
      </c>
      <c r="AV2508" s="14" t="s">
        <v>90</v>
      </c>
      <c r="AW2508" s="14" t="s">
        <v>30</v>
      </c>
      <c r="AX2508" s="14" t="s">
        <v>80</v>
      </c>
      <c r="AY2508" s="162" t="s">
        <v>155</v>
      </c>
    </row>
    <row r="2509" spans="2:65" s="1" customFormat="1" ht="24.15" customHeight="1">
      <c r="B2509" s="32"/>
      <c r="C2509" s="175" t="s">
        <v>2527</v>
      </c>
      <c r="D2509" s="175" t="s">
        <v>260</v>
      </c>
      <c r="E2509" s="176" t="s">
        <v>2528</v>
      </c>
      <c r="F2509" s="177" t="s">
        <v>2529</v>
      </c>
      <c r="G2509" s="178" t="s">
        <v>213</v>
      </c>
      <c r="H2509" s="179">
        <v>4.218</v>
      </c>
      <c r="I2509" s="180"/>
      <c r="J2509" s="181">
        <f>ROUND(I2509*H2509,2)</f>
        <v>0</v>
      </c>
      <c r="K2509" s="182"/>
      <c r="L2509" s="183"/>
      <c r="M2509" s="184" t="s">
        <v>1</v>
      </c>
      <c r="N2509" s="185" t="s">
        <v>38</v>
      </c>
      <c r="P2509" s="143">
        <f>O2509*H2509</f>
        <v>0</v>
      </c>
      <c r="Q2509" s="143">
        <v>0</v>
      </c>
      <c r="R2509" s="143">
        <f>Q2509*H2509</f>
        <v>0</v>
      </c>
      <c r="S2509" s="143">
        <v>0</v>
      </c>
      <c r="T2509" s="144">
        <f>S2509*H2509</f>
        <v>0</v>
      </c>
      <c r="AR2509" s="145" t="s">
        <v>336</v>
      </c>
      <c r="AT2509" s="145" t="s">
        <v>260</v>
      </c>
      <c r="AU2509" s="145" t="s">
        <v>82</v>
      </c>
      <c r="AY2509" s="17" t="s">
        <v>155</v>
      </c>
      <c r="BE2509" s="146">
        <f>IF(N2509="základní",J2509,0)</f>
        <v>0</v>
      </c>
      <c r="BF2509" s="146">
        <f>IF(N2509="snížená",J2509,0)</f>
        <v>0</v>
      </c>
      <c r="BG2509" s="146">
        <f>IF(N2509="zákl. přenesená",J2509,0)</f>
        <v>0</v>
      </c>
      <c r="BH2509" s="146">
        <f>IF(N2509="sníž. přenesená",J2509,0)</f>
        <v>0</v>
      </c>
      <c r="BI2509" s="146">
        <f>IF(N2509="nulová",J2509,0)</f>
        <v>0</v>
      </c>
      <c r="BJ2509" s="17" t="s">
        <v>80</v>
      </c>
      <c r="BK2509" s="146">
        <f>ROUND(I2509*H2509,2)</f>
        <v>0</v>
      </c>
      <c r="BL2509" s="17" t="s">
        <v>242</v>
      </c>
      <c r="BM2509" s="145" t="s">
        <v>2530</v>
      </c>
    </row>
    <row r="2510" spans="2:65" s="12" customFormat="1" ht="10.199999999999999">
      <c r="B2510" s="147"/>
      <c r="D2510" s="148" t="s">
        <v>162</v>
      </c>
      <c r="E2510" s="149" t="s">
        <v>1</v>
      </c>
      <c r="F2510" s="150" t="s">
        <v>2523</v>
      </c>
      <c r="H2510" s="149" t="s">
        <v>1</v>
      </c>
      <c r="I2510" s="151"/>
      <c r="L2510" s="147"/>
      <c r="M2510" s="152"/>
      <c r="T2510" s="153"/>
      <c r="AT2510" s="149" t="s">
        <v>162</v>
      </c>
      <c r="AU2510" s="149" t="s">
        <v>82</v>
      </c>
      <c r="AV2510" s="12" t="s">
        <v>80</v>
      </c>
      <c r="AW2510" s="12" t="s">
        <v>30</v>
      </c>
      <c r="AX2510" s="12" t="s">
        <v>73</v>
      </c>
      <c r="AY2510" s="149" t="s">
        <v>155</v>
      </c>
    </row>
    <row r="2511" spans="2:65" s="13" customFormat="1" ht="10.199999999999999">
      <c r="B2511" s="154"/>
      <c r="D2511" s="148" t="s">
        <v>162</v>
      </c>
      <c r="E2511" s="155" t="s">
        <v>1</v>
      </c>
      <c r="F2511" s="156" t="s">
        <v>2531</v>
      </c>
      <c r="H2511" s="157">
        <v>3.774</v>
      </c>
      <c r="I2511" s="158"/>
      <c r="L2511" s="154"/>
      <c r="M2511" s="159"/>
      <c r="T2511" s="160"/>
      <c r="AT2511" s="155" t="s">
        <v>162</v>
      </c>
      <c r="AU2511" s="155" t="s">
        <v>82</v>
      </c>
      <c r="AV2511" s="13" t="s">
        <v>82</v>
      </c>
      <c r="AW2511" s="13" t="s">
        <v>30</v>
      </c>
      <c r="AX2511" s="13" t="s">
        <v>73</v>
      </c>
      <c r="AY2511" s="155" t="s">
        <v>155</v>
      </c>
    </row>
    <row r="2512" spans="2:65" s="12" customFormat="1" ht="10.199999999999999">
      <c r="B2512" s="147"/>
      <c r="D2512" s="148" t="s">
        <v>162</v>
      </c>
      <c r="E2512" s="149" t="s">
        <v>1</v>
      </c>
      <c r="F2512" s="150" t="s">
        <v>2532</v>
      </c>
      <c r="H2512" s="149" t="s">
        <v>1</v>
      </c>
      <c r="I2512" s="151"/>
      <c r="L2512" s="147"/>
      <c r="M2512" s="152"/>
      <c r="T2512" s="153"/>
      <c r="AT2512" s="149" t="s">
        <v>162</v>
      </c>
      <c r="AU2512" s="149" t="s">
        <v>82</v>
      </c>
      <c r="AV2512" s="12" t="s">
        <v>80</v>
      </c>
      <c r="AW2512" s="12" t="s">
        <v>30</v>
      </c>
      <c r="AX2512" s="12" t="s">
        <v>73</v>
      </c>
      <c r="AY2512" s="149" t="s">
        <v>155</v>
      </c>
    </row>
    <row r="2513" spans="2:65" s="13" customFormat="1" ht="10.199999999999999">
      <c r="B2513" s="154"/>
      <c r="D2513" s="148" t="s">
        <v>162</v>
      </c>
      <c r="E2513" s="155" t="s">
        <v>1</v>
      </c>
      <c r="F2513" s="156" t="s">
        <v>2533</v>
      </c>
      <c r="H2513" s="157">
        <v>0.44400000000000001</v>
      </c>
      <c r="I2513" s="158"/>
      <c r="L2513" s="154"/>
      <c r="M2513" s="159"/>
      <c r="T2513" s="160"/>
      <c r="AT2513" s="155" t="s">
        <v>162</v>
      </c>
      <c r="AU2513" s="155" t="s">
        <v>82</v>
      </c>
      <c r="AV2513" s="13" t="s">
        <v>82</v>
      </c>
      <c r="AW2513" s="13" t="s">
        <v>30</v>
      </c>
      <c r="AX2513" s="13" t="s">
        <v>73</v>
      </c>
      <c r="AY2513" s="155" t="s">
        <v>155</v>
      </c>
    </row>
    <row r="2514" spans="2:65" s="14" customFormat="1" ht="10.199999999999999">
      <c r="B2514" s="161"/>
      <c r="D2514" s="148" t="s">
        <v>162</v>
      </c>
      <c r="E2514" s="162" t="s">
        <v>1</v>
      </c>
      <c r="F2514" s="163" t="s">
        <v>165</v>
      </c>
      <c r="H2514" s="164">
        <v>4.218</v>
      </c>
      <c r="I2514" s="165"/>
      <c r="L2514" s="161"/>
      <c r="M2514" s="166"/>
      <c r="T2514" s="167"/>
      <c r="AT2514" s="162" t="s">
        <v>162</v>
      </c>
      <c r="AU2514" s="162" t="s">
        <v>82</v>
      </c>
      <c r="AV2514" s="14" t="s">
        <v>90</v>
      </c>
      <c r="AW2514" s="14" t="s">
        <v>30</v>
      </c>
      <c r="AX2514" s="14" t="s">
        <v>80</v>
      </c>
      <c r="AY2514" s="162" t="s">
        <v>155</v>
      </c>
    </row>
    <row r="2515" spans="2:65" s="1" customFormat="1" ht="33" customHeight="1">
      <c r="B2515" s="32"/>
      <c r="C2515" s="133" t="s">
        <v>1644</v>
      </c>
      <c r="D2515" s="133" t="s">
        <v>158</v>
      </c>
      <c r="E2515" s="134" t="s">
        <v>2534</v>
      </c>
      <c r="F2515" s="135" t="s">
        <v>2535</v>
      </c>
      <c r="G2515" s="136" t="s">
        <v>457</v>
      </c>
      <c r="H2515" s="137">
        <v>78.260000000000005</v>
      </c>
      <c r="I2515" s="138"/>
      <c r="J2515" s="139">
        <f>ROUND(I2515*H2515,2)</f>
        <v>0</v>
      </c>
      <c r="K2515" s="140"/>
      <c r="L2515" s="32"/>
      <c r="M2515" s="141" t="s">
        <v>1</v>
      </c>
      <c r="N2515" s="142" t="s">
        <v>38</v>
      </c>
      <c r="P2515" s="143">
        <f>O2515*H2515</f>
        <v>0</v>
      </c>
      <c r="Q2515" s="143">
        <v>0</v>
      </c>
      <c r="R2515" s="143">
        <f>Q2515*H2515</f>
        <v>0</v>
      </c>
      <c r="S2515" s="143">
        <v>0</v>
      </c>
      <c r="T2515" s="144">
        <f>S2515*H2515</f>
        <v>0</v>
      </c>
      <c r="AR2515" s="145" t="s">
        <v>242</v>
      </c>
      <c r="AT2515" s="145" t="s">
        <v>158</v>
      </c>
      <c r="AU2515" s="145" t="s">
        <v>82</v>
      </c>
      <c r="AY2515" s="17" t="s">
        <v>155</v>
      </c>
      <c r="BE2515" s="146">
        <f>IF(N2515="základní",J2515,0)</f>
        <v>0</v>
      </c>
      <c r="BF2515" s="146">
        <f>IF(N2515="snížená",J2515,0)</f>
        <v>0</v>
      </c>
      <c r="BG2515" s="146">
        <f>IF(N2515="zákl. přenesená",J2515,0)</f>
        <v>0</v>
      </c>
      <c r="BH2515" s="146">
        <f>IF(N2515="sníž. přenesená",J2515,0)</f>
        <v>0</v>
      </c>
      <c r="BI2515" s="146">
        <f>IF(N2515="nulová",J2515,0)</f>
        <v>0</v>
      </c>
      <c r="BJ2515" s="17" t="s">
        <v>80</v>
      </c>
      <c r="BK2515" s="146">
        <f>ROUND(I2515*H2515,2)</f>
        <v>0</v>
      </c>
      <c r="BL2515" s="17" t="s">
        <v>242</v>
      </c>
      <c r="BM2515" s="145" t="s">
        <v>2536</v>
      </c>
    </row>
    <row r="2516" spans="2:65" s="13" customFormat="1" ht="10.199999999999999">
      <c r="B2516" s="154"/>
      <c r="D2516" s="148" t="s">
        <v>162</v>
      </c>
      <c r="E2516" s="155" t="s">
        <v>1</v>
      </c>
      <c r="F2516" s="156" t="s">
        <v>2537</v>
      </c>
      <c r="H2516" s="157">
        <v>78.260000000000005</v>
      </c>
      <c r="I2516" s="158"/>
      <c r="L2516" s="154"/>
      <c r="M2516" s="159"/>
      <c r="T2516" s="160"/>
      <c r="AT2516" s="155" t="s">
        <v>162</v>
      </c>
      <c r="AU2516" s="155" t="s">
        <v>82</v>
      </c>
      <c r="AV2516" s="13" t="s">
        <v>82</v>
      </c>
      <c r="AW2516" s="13" t="s">
        <v>30</v>
      </c>
      <c r="AX2516" s="13" t="s">
        <v>73</v>
      </c>
      <c r="AY2516" s="155" t="s">
        <v>155</v>
      </c>
    </row>
    <row r="2517" spans="2:65" s="14" customFormat="1" ht="10.199999999999999">
      <c r="B2517" s="161"/>
      <c r="D2517" s="148" t="s">
        <v>162</v>
      </c>
      <c r="E2517" s="162" t="s">
        <v>1</v>
      </c>
      <c r="F2517" s="163" t="s">
        <v>165</v>
      </c>
      <c r="H2517" s="164">
        <v>78.260000000000005</v>
      </c>
      <c r="I2517" s="165"/>
      <c r="L2517" s="161"/>
      <c r="M2517" s="166"/>
      <c r="T2517" s="167"/>
      <c r="AT2517" s="162" t="s">
        <v>162</v>
      </c>
      <c r="AU2517" s="162" t="s">
        <v>82</v>
      </c>
      <c r="AV2517" s="14" t="s">
        <v>90</v>
      </c>
      <c r="AW2517" s="14" t="s">
        <v>30</v>
      </c>
      <c r="AX2517" s="14" t="s">
        <v>80</v>
      </c>
      <c r="AY2517" s="162" t="s">
        <v>155</v>
      </c>
    </row>
    <row r="2518" spans="2:65" s="1" customFormat="1" ht="37.799999999999997" customHeight="1">
      <c r="B2518" s="32"/>
      <c r="C2518" s="133" t="s">
        <v>2538</v>
      </c>
      <c r="D2518" s="133" t="s">
        <v>158</v>
      </c>
      <c r="E2518" s="134" t="s">
        <v>2539</v>
      </c>
      <c r="F2518" s="135" t="s">
        <v>2540</v>
      </c>
      <c r="G2518" s="136" t="s">
        <v>457</v>
      </c>
      <c r="H2518" s="137">
        <v>4.8</v>
      </c>
      <c r="I2518" s="138"/>
      <c r="J2518" s="139">
        <f>ROUND(I2518*H2518,2)</f>
        <v>0</v>
      </c>
      <c r="K2518" s="140"/>
      <c r="L2518" s="32"/>
      <c r="M2518" s="141" t="s">
        <v>1</v>
      </c>
      <c r="N2518" s="142" t="s">
        <v>38</v>
      </c>
      <c r="P2518" s="143">
        <f>O2518*H2518</f>
        <v>0</v>
      </c>
      <c r="Q2518" s="143">
        <v>0</v>
      </c>
      <c r="R2518" s="143">
        <f>Q2518*H2518</f>
        <v>0</v>
      </c>
      <c r="S2518" s="143">
        <v>0</v>
      </c>
      <c r="T2518" s="144">
        <f>S2518*H2518</f>
        <v>0</v>
      </c>
      <c r="AR2518" s="145" t="s">
        <v>242</v>
      </c>
      <c r="AT2518" s="145" t="s">
        <v>158</v>
      </c>
      <c r="AU2518" s="145" t="s">
        <v>82</v>
      </c>
      <c r="AY2518" s="17" t="s">
        <v>155</v>
      </c>
      <c r="BE2518" s="146">
        <f>IF(N2518="základní",J2518,0)</f>
        <v>0</v>
      </c>
      <c r="BF2518" s="146">
        <f>IF(N2518="snížená",J2518,0)</f>
        <v>0</v>
      </c>
      <c r="BG2518" s="146">
        <f>IF(N2518="zákl. přenesená",J2518,0)</f>
        <v>0</v>
      </c>
      <c r="BH2518" s="146">
        <f>IF(N2518="sníž. přenesená",J2518,0)</f>
        <v>0</v>
      </c>
      <c r="BI2518" s="146">
        <f>IF(N2518="nulová",J2518,0)</f>
        <v>0</v>
      </c>
      <c r="BJ2518" s="17" t="s">
        <v>80</v>
      </c>
      <c r="BK2518" s="146">
        <f>ROUND(I2518*H2518,2)</f>
        <v>0</v>
      </c>
      <c r="BL2518" s="17" t="s">
        <v>242</v>
      </c>
      <c r="BM2518" s="145" t="s">
        <v>2541</v>
      </c>
    </row>
    <row r="2519" spans="2:65" s="12" customFormat="1" ht="10.199999999999999">
      <c r="B2519" s="147"/>
      <c r="D2519" s="148" t="s">
        <v>162</v>
      </c>
      <c r="E2519" s="149" t="s">
        <v>1</v>
      </c>
      <c r="F2519" s="150" t="s">
        <v>2523</v>
      </c>
      <c r="H2519" s="149" t="s">
        <v>1</v>
      </c>
      <c r="I2519" s="151"/>
      <c r="L2519" s="147"/>
      <c r="M2519" s="152"/>
      <c r="T2519" s="153"/>
      <c r="AT2519" s="149" t="s">
        <v>162</v>
      </c>
      <c r="AU2519" s="149" t="s">
        <v>82</v>
      </c>
      <c r="AV2519" s="12" t="s">
        <v>80</v>
      </c>
      <c r="AW2519" s="12" t="s">
        <v>30</v>
      </c>
      <c r="AX2519" s="12" t="s">
        <v>73</v>
      </c>
      <c r="AY2519" s="149" t="s">
        <v>155</v>
      </c>
    </row>
    <row r="2520" spans="2:65" s="13" customFormat="1" ht="10.199999999999999">
      <c r="B2520" s="154"/>
      <c r="D2520" s="148" t="s">
        <v>162</v>
      </c>
      <c r="E2520" s="155" t="s">
        <v>1</v>
      </c>
      <c r="F2520" s="156" t="s">
        <v>2542</v>
      </c>
      <c r="H2520" s="157">
        <v>4.8</v>
      </c>
      <c r="I2520" s="158"/>
      <c r="L2520" s="154"/>
      <c r="M2520" s="159"/>
      <c r="T2520" s="160"/>
      <c r="AT2520" s="155" t="s">
        <v>162</v>
      </c>
      <c r="AU2520" s="155" t="s">
        <v>82</v>
      </c>
      <c r="AV2520" s="13" t="s">
        <v>82</v>
      </c>
      <c r="AW2520" s="13" t="s">
        <v>30</v>
      </c>
      <c r="AX2520" s="13" t="s">
        <v>73</v>
      </c>
      <c r="AY2520" s="155" t="s">
        <v>155</v>
      </c>
    </row>
    <row r="2521" spans="2:65" s="14" customFormat="1" ht="10.199999999999999">
      <c r="B2521" s="161"/>
      <c r="D2521" s="148" t="s">
        <v>162</v>
      </c>
      <c r="E2521" s="162" t="s">
        <v>1</v>
      </c>
      <c r="F2521" s="163" t="s">
        <v>165</v>
      </c>
      <c r="H2521" s="164">
        <v>4.8</v>
      </c>
      <c r="I2521" s="165"/>
      <c r="L2521" s="161"/>
      <c r="M2521" s="166"/>
      <c r="T2521" s="167"/>
      <c r="AT2521" s="162" t="s">
        <v>162</v>
      </c>
      <c r="AU2521" s="162" t="s">
        <v>82</v>
      </c>
      <c r="AV2521" s="14" t="s">
        <v>90</v>
      </c>
      <c r="AW2521" s="14" t="s">
        <v>30</v>
      </c>
      <c r="AX2521" s="14" t="s">
        <v>80</v>
      </c>
      <c r="AY2521" s="162" t="s">
        <v>155</v>
      </c>
    </row>
    <row r="2522" spans="2:65" s="1" customFormat="1" ht="24.15" customHeight="1">
      <c r="B2522" s="32"/>
      <c r="C2522" s="175" t="s">
        <v>1653</v>
      </c>
      <c r="D2522" s="175" t="s">
        <v>260</v>
      </c>
      <c r="E2522" s="176" t="s">
        <v>2543</v>
      </c>
      <c r="F2522" s="177" t="s">
        <v>2544</v>
      </c>
      <c r="G2522" s="178" t="s">
        <v>457</v>
      </c>
      <c r="H2522" s="179">
        <v>84.144999999999996</v>
      </c>
      <c r="I2522" s="180"/>
      <c r="J2522" s="181">
        <f>ROUND(I2522*H2522,2)</f>
        <v>0</v>
      </c>
      <c r="K2522" s="182"/>
      <c r="L2522" s="183"/>
      <c r="M2522" s="184" t="s">
        <v>1</v>
      </c>
      <c r="N2522" s="185" t="s">
        <v>38</v>
      </c>
      <c r="P2522" s="143">
        <f>O2522*H2522</f>
        <v>0</v>
      </c>
      <c r="Q2522" s="143">
        <v>0</v>
      </c>
      <c r="R2522" s="143">
        <f>Q2522*H2522</f>
        <v>0</v>
      </c>
      <c r="S2522" s="143">
        <v>0</v>
      </c>
      <c r="T2522" s="144">
        <f>S2522*H2522</f>
        <v>0</v>
      </c>
      <c r="AR2522" s="145" t="s">
        <v>336</v>
      </c>
      <c r="AT2522" s="145" t="s">
        <v>260</v>
      </c>
      <c r="AU2522" s="145" t="s">
        <v>82</v>
      </c>
      <c r="AY2522" s="17" t="s">
        <v>155</v>
      </c>
      <c r="BE2522" s="146">
        <f>IF(N2522="základní",J2522,0)</f>
        <v>0</v>
      </c>
      <c r="BF2522" s="146">
        <f>IF(N2522="snížená",J2522,0)</f>
        <v>0</v>
      </c>
      <c r="BG2522" s="146">
        <f>IF(N2522="zákl. přenesená",J2522,0)</f>
        <v>0</v>
      </c>
      <c r="BH2522" s="146">
        <f>IF(N2522="sníž. přenesená",J2522,0)</f>
        <v>0</v>
      </c>
      <c r="BI2522" s="146">
        <f>IF(N2522="nulová",J2522,0)</f>
        <v>0</v>
      </c>
      <c r="BJ2522" s="17" t="s">
        <v>80</v>
      </c>
      <c r="BK2522" s="146">
        <f>ROUND(I2522*H2522,2)</f>
        <v>0</v>
      </c>
      <c r="BL2522" s="17" t="s">
        <v>242</v>
      </c>
      <c r="BM2522" s="145" t="s">
        <v>2545</v>
      </c>
    </row>
    <row r="2523" spans="2:65" s="13" customFormat="1" ht="10.199999999999999">
      <c r="B2523" s="154"/>
      <c r="D2523" s="148" t="s">
        <v>162</v>
      </c>
      <c r="E2523" s="155" t="s">
        <v>1</v>
      </c>
      <c r="F2523" s="156" t="s">
        <v>2546</v>
      </c>
      <c r="H2523" s="157">
        <v>76.2</v>
      </c>
      <c r="I2523" s="158"/>
      <c r="L2523" s="154"/>
      <c r="M2523" s="159"/>
      <c r="T2523" s="160"/>
      <c r="AT2523" s="155" t="s">
        <v>162</v>
      </c>
      <c r="AU2523" s="155" t="s">
        <v>82</v>
      </c>
      <c r="AV2523" s="13" t="s">
        <v>82</v>
      </c>
      <c r="AW2523" s="13" t="s">
        <v>30</v>
      </c>
      <c r="AX2523" s="13" t="s">
        <v>73</v>
      </c>
      <c r="AY2523" s="155" t="s">
        <v>155</v>
      </c>
    </row>
    <row r="2524" spans="2:65" s="13" customFormat="1" ht="10.199999999999999">
      <c r="B2524" s="154"/>
      <c r="D2524" s="148" t="s">
        <v>162</v>
      </c>
      <c r="E2524" s="155" t="s">
        <v>1</v>
      </c>
      <c r="F2524" s="156" t="s">
        <v>2547</v>
      </c>
      <c r="H2524" s="157">
        <v>7.9450000000000003</v>
      </c>
      <c r="I2524" s="158"/>
      <c r="L2524" s="154"/>
      <c r="M2524" s="159"/>
      <c r="T2524" s="160"/>
      <c r="AT2524" s="155" t="s">
        <v>162</v>
      </c>
      <c r="AU2524" s="155" t="s">
        <v>82</v>
      </c>
      <c r="AV2524" s="13" t="s">
        <v>82</v>
      </c>
      <c r="AW2524" s="13" t="s">
        <v>30</v>
      </c>
      <c r="AX2524" s="13" t="s">
        <v>73</v>
      </c>
      <c r="AY2524" s="155" t="s">
        <v>155</v>
      </c>
    </row>
    <row r="2525" spans="2:65" s="14" customFormat="1" ht="10.199999999999999">
      <c r="B2525" s="161"/>
      <c r="D2525" s="148" t="s">
        <v>162</v>
      </c>
      <c r="E2525" s="162" t="s">
        <v>1</v>
      </c>
      <c r="F2525" s="163" t="s">
        <v>165</v>
      </c>
      <c r="H2525" s="164">
        <v>84.14500000000001</v>
      </c>
      <c r="I2525" s="165"/>
      <c r="L2525" s="161"/>
      <c r="M2525" s="166"/>
      <c r="T2525" s="167"/>
      <c r="AT2525" s="162" t="s">
        <v>162</v>
      </c>
      <c r="AU2525" s="162" t="s">
        <v>82</v>
      </c>
      <c r="AV2525" s="14" t="s">
        <v>90</v>
      </c>
      <c r="AW2525" s="14" t="s">
        <v>30</v>
      </c>
      <c r="AX2525" s="14" t="s">
        <v>80</v>
      </c>
      <c r="AY2525" s="162" t="s">
        <v>155</v>
      </c>
    </row>
    <row r="2526" spans="2:65" s="1" customFormat="1" ht="49.05" customHeight="1">
      <c r="B2526" s="32"/>
      <c r="C2526" s="133" t="s">
        <v>2548</v>
      </c>
      <c r="D2526" s="133" t="s">
        <v>158</v>
      </c>
      <c r="E2526" s="134" t="s">
        <v>2549</v>
      </c>
      <c r="F2526" s="135" t="s">
        <v>2550</v>
      </c>
      <c r="G2526" s="136" t="s">
        <v>213</v>
      </c>
      <c r="H2526" s="137">
        <v>55.6</v>
      </c>
      <c r="I2526" s="138"/>
      <c r="J2526" s="139">
        <f>ROUND(I2526*H2526,2)</f>
        <v>0</v>
      </c>
      <c r="K2526" s="140"/>
      <c r="L2526" s="32"/>
      <c r="M2526" s="141" t="s">
        <v>1</v>
      </c>
      <c r="N2526" s="142" t="s">
        <v>38</v>
      </c>
      <c r="P2526" s="143">
        <f>O2526*H2526</f>
        <v>0</v>
      </c>
      <c r="Q2526" s="143">
        <v>0</v>
      </c>
      <c r="R2526" s="143">
        <f>Q2526*H2526</f>
        <v>0</v>
      </c>
      <c r="S2526" s="143">
        <v>0</v>
      </c>
      <c r="T2526" s="144">
        <f>S2526*H2526</f>
        <v>0</v>
      </c>
      <c r="AR2526" s="145" t="s">
        <v>242</v>
      </c>
      <c r="AT2526" s="145" t="s">
        <v>158</v>
      </c>
      <c r="AU2526" s="145" t="s">
        <v>82</v>
      </c>
      <c r="AY2526" s="17" t="s">
        <v>155</v>
      </c>
      <c r="BE2526" s="146">
        <f>IF(N2526="základní",J2526,0)</f>
        <v>0</v>
      </c>
      <c r="BF2526" s="146">
        <f>IF(N2526="snížená",J2526,0)</f>
        <v>0</v>
      </c>
      <c r="BG2526" s="146">
        <f>IF(N2526="zákl. přenesená",J2526,0)</f>
        <v>0</v>
      </c>
      <c r="BH2526" s="146">
        <f>IF(N2526="sníž. přenesená",J2526,0)</f>
        <v>0</v>
      </c>
      <c r="BI2526" s="146">
        <f>IF(N2526="nulová",J2526,0)</f>
        <v>0</v>
      </c>
      <c r="BJ2526" s="17" t="s">
        <v>80</v>
      </c>
      <c r="BK2526" s="146">
        <f>ROUND(I2526*H2526,2)</f>
        <v>0</v>
      </c>
      <c r="BL2526" s="17" t="s">
        <v>242</v>
      </c>
      <c r="BM2526" s="145" t="s">
        <v>2551</v>
      </c>
    </row>
    <row r="2527" spans="2:65" s="13" customFormat="1" ht="10.199999999999999">
      <c r="B2527" s="154"/>
      <c r="D2527" s="148" t="s">
        <v>162</v>
      </c>
      <c r="E2527" s="155" t="s">
        <v>1</v>
      </c>
      <c r="F2527" s="156" t="s">
        <v>2552</v>
      </c>
      <c r="H2527" s="157">
        <v>55.6</v>
      </c>
      <c r="I2527" s="158"/>
      <c r="L2527" s="154"/>
      <c r="M2527" s="159"/>
      <c r="T2527" s="160"/>
      <c r="AT2527" s="155" t="s">
        <v>162</v>
      </c>
      <c r="AU2527" s="155" t="s">
        <v>82</v>
      </c>
      <c r="AV2527" s="13" t="s">
        <v>82</v>
      </c>
      <c r="AW2527" s="13" t="s">
        <v>30</v>
      </c>
      <c r="AX2527" s="13" t="s">
        <v>73</v>
      </c>
      <c r="AY2527" s="155" t="s">
        <v>155</v>
      </c>
    </row>
    <row r="2528" spans="2:65" s="14" customFormat="1" ht="10.199999999999999">
      <c r="B2528" s="161"/>
      <c r="D2528" s="148" t="s">
        <v>162</v>
      </c>
      <c r="E2528" s="162" t="s">
        <v>1</v>
      </c>
      <c r="F2528" s="163" t="s">
        <v>165</v>
      </c>
      <c r="H2528" s="164">
        <v>55.6</v>
      </c>
      <c r="I2528" s="165"/>
      <c r="L2528" s="161"/>
      <c r="M2528" s="166"/>
      <c r="T2528" s="167"/>
      <c r="AT2528" s="162" t="s">
        <v>162</v>
      </c>
      <c r="AU2528" s="162" t="s">
        <v>82</v>
      </c>
      <c r="AV2528" s="14" t="s">
        <v>90</v>
      </c>
      <c r="AW2528" s="14" t="s">
        <v>30</v>
      </c>
      <c r="AX2528" s="14" t="s">
        <v>80</v>
      </c>
      <c r="AY2528" s="162" t="s">
        <v>155</v>
      </c>
    </row>
    <row r="2529" spans="2:65" s="1" customFormat="1" ht="37.799999999999997" customHeight="1">
      <c r="B2529" s="32"/>
      <c r="C2529" s="175" t="s">
        <v>1658</v>
      </c>
      <c r="D2529" s="175" t="s">
        <v>260</v>
      </c>
      <c r="E2529" s="176" t="s">
        <v>2553</v>
      </c>
      <c r="F2529" s="177" t="s">
        <v>2554</v>
      </c>
      <c r="G2529" s="178" t="s">
        <v>213</v>
      </c>
      <c r="H2529" s="179">
        <v>61.16</v>
      </c>
      <c r="I2529" s="180"/>
      <c r="J2529" s="181">
        <f>ROUND(I2529*H2529,2)</f>
        <v>0</v>
      </c>
      <c r="K2529" s="182"/>
      <c r="L2529" s="183"/>
      <c r="M2529" s="184" t="s">
        <v>1</v>
      </c>
      <c r="N2529" s="185" t="s">
        <v>38</v>
      </c>
      <c r="P2529" s="143">
        <f>O2529*H2529</f>
        <v>0</v>
      </c>
      <c r="Q2529" s="143">
        <v>0</v>
      </c>
      <c r="R2529" s="143">
        <f>Q2529*H2529</f>
        <v>0</v>
      </c>
      <c r="S2529" s="143">
        <v>0</v>
      </c>
      <c r="T2529" s="144">
        <f>S2529*H2529</f>
        <v>0</v>
      </c>
      <c r="AR2529" s="145" t="s">
        <v>336</v>
      </c>
      <c r="AT2529" s="145" t="s">
        <v>260</v>
      </c>
      <c r="AU2529" s="145" t="s">
        <v>82</v>
      </c>
      <c r="AY2529" s="17" t="s">
        <v>155</v>
      </c>
      <c r="BE2529" s="146">
        <f>IF(N2529="základní",J2529,0)</f>
        <v>0</v>
      </c>
      <c r="BF2529" s="146">
        <f>IF(N2529="snížená",J2529,0)</f>
        <v>0</v>
      </c>
      <c r="BG2529" s="146">
        <f>IF(N2529="zákl. přenesená",J2529,0)</f>
        <v>0</v>
      </c>
      <c r="BH2529" s="146">
        <f>IF(N2529="sníž. přenesená",J2529,0)</f>
        <v>0</v>
      </c>
      <c r="BI2529" s="146">
        <f>IF(N2529="nulová",J2529,0)</f>
        <v>0</v>
      </c>
      <c r="BJ2529" s="17" t="s">
        <v>80</v>
      </c>
      <c r="BK2529" s="146">
        <f>ROUND(I2529*H2529,2)</f>
        <v>0</v>
      </c>
      <c r="BL2529" s="17" t="s">
        <v>242</v>
      </c>
      <c r="BM2529" s="145" t="s">
        <v>2555</v>
      </c>
    </row>
    <row r="2530" spans="2:65" s="13" customFormat="1" ht="10.199999999999999">
      <c r="B2530" s="154"/>
      <c r="D2530" s="148" t="s">
        <v>162</v>
      </c>
      <c r="E2530" s="155" t="s">
        <v>1</v>
      </c>
      <c r="F2530" s="156" t="s">
        <v>2556</v>
      </c>
      <c r="H2530" s="157">
        <v>61.16</v>
      </c>
      <c r="I2530" s="158"/>
      <c r="L2530" s="154"/>
      <c r="M2530" s="159"/>
      <c r="T2530" s="160"/>
      <c r="AT2530" s="155" t="s">
        <v>162</v>
      </c>
      <c r="AU2530" s="155" t="s">
        <v>82</v>
      </c>
      <c r="AV2530" s="13" t="s">
        <v>82</v>
      </c>
      <c r="AW2530" s="13" t="s">
        <v>30</v>
      </c>
      <c r="AX2530" s="13" t="s">
        <v>73</v>
      </c>
      <c r="AY2530" s="155" t="s">
        <v>155</v>
      </c>
    </row>
    <row r="2531" spans="2:65" s="14" customFormat="1" ht="10.199999999999999">
      <c r="B2531" s="161"/>
      <c r="D2531" s="148" t="s">
        <v>162</v>
      </c>
      <c r="E2531" s="162" t="s">
        <v>1</v>
      </c>
      <c r="F2531" s="163" t="s">
        <v>165</v>
      </c>
      <c r="H2531" s="164">
        <v>61.16</v>
      </c>
      <c r="I2531" s="165"/>
      <c r="L2531" s="161"/>
      <c r="M2531" s="166"/>
      <c r="T2531" s="167"/>
      <c r="AT2531" s="162" t="s">
        <v>162</v>
      </c>
      <c r="AU2531" s="162" t="s">
        <v>82</v>
      </c>
      <c r="AV2531" s="14" t="s">
        <v>90</v>
      </c>
      <c r="AW2531" s="14" t="s">
        <v>30</v>
      </c>
      <c r="AX2531" s="14" t="s">
        <v>80</v>
      </c>
      <c r="AY2531" s="162" t="s">
        <v>155</v>
      </c>
    </row>
    <row r="2532" spans="2:65" s="1" customFormat="1" ht="49.05" customHeight="1">
      <c r="B2532" s="32"/>
      <c r="C2532" s="133" t="s">
        <v>2557</v>
      </c>
      <c r="D2532" s="133" t="s">
        <v>158</v>
      </c>
      <c r="E2532" s="134" t="s">
        <v>2558</v>
      </c>
      <c r="F2532" s="135" t="s">
        <v>2559</v>
      </c>
      <c r="G2532" s="136" t="s">
        <v>335</v>
      </c>
      <c r="H2532" s="137">
        <v>4.0229999999999997</v>
      </c>
      <c r="I2532" s="138"/>
      <c r="J2532" s="139">
        <f>ROUND(I2532*H2532,2)</f>
        <v>0</v>
      </c>
      <c r="K2532" s="140"/>
      <c r="L2532" s="32"/>
      <c r="M2532" s="141" t="s">
        <v>1</v>
      </c>
      <c r="N2532" s="142" t="s">
        <v>38</v>
      </c>
      <c r="P2532" s="143">
        <f>O2532*H2532</f>
        <v>0</v>
      </c>
      <c r="Q2532" s="143">
        <v>0</v>
      </c>
      <c r="R2532" s="143">
        <f>Q2532*H2532</f>
        <v>0</v>
      </c>
      <c r="S2532" s="143">
        <v>0</v>
      </c>
      <c r="T2532" s="144">
        <f>S2532*H2532</f>
        <v>0</v>
      </c>
      <c r="AR2532" s="145" t="s">
        <v>242</v>
      </c>
      <c r="AT2532" s="145" t="s">
        <v>158</v>
      </c>
      <c r="AU2532" s="145" t="s">
        <v>82</v>
      </c>
      <c r="AY2532" s="17" t="s">
        <v>155</v>
      </c>
      <c r="BE2532" s="146">
        <f>IF(N2532="základní",J2532,0)</f>
        <v>0</v>
      </c>
      <c r="BF2532" s="146">
        <f>IF(N2532="snížená",J2532,0)</f>
        <v>0</v>
      </c>
      <c r="BG2532" s="146">
        <f>IF(N2532="zákl. přenesená",J2532,0)</f>
        <v>0</v>
      </c>
      <c r="BH2532" s="146">
        <f>IF(N2532="sníž. přenesená",J2532,0)</f>
        <v>0</v>
      </c>
      <c r="BI2532" s="146">
        <f>IF(N2532="nulová",J2532,0)</f>
        <v>0</v>
      </c>
      <c r="BJ2532" s="17" t="s">
        <v>80</v>
      </c>
      <c r="BK2532" s="146">
        <f>ROUND(I2532*H2532,2)</f>
        <v>0</v>
      </c>
      <c r="BL2532" s="17" t="s">
        <v>242</v>
      </c>
      <c r="BM2532" s="145" t="s">
        <v>2560</v>
      </c>
    </row>
    <row r="2533" spans="2:65" s="11" customFormat="1" ht="22.8" customHeight="1">
      <c r="B2533" s="121"/>
      <c r="D2533" s="122" t="s">
        <v>72</v>
      </c>
      <c r="E2533" s="131" t="s">
        <v>2561</v>
      </c>
      <c r="F2533" s="131" t="s">
        <v>2562</v>
      </c>
      <c r="I2533" s="124"/>
      <c r="J2533" s="132">
        <f>BK2533</f>
        <v>0</v>
      </c>
      <c r="L2533" s="121"/>
      <c r="M2533" s="126"/>
      <c r="P2533" s="127">
        <f>P2534</f>
        <v>0</v>
      </c>
      <c r="R2533" s="127">
        <f>R2534</f>
        <v>0</v>
      </c>
      <c r="T2533" s="128">
        <f>T2534</f>
        <v>0</v>
      </c>
      <c r="AR2533" s="122" t="s">
        <v>82</v>
      </c>
      <c r="AT2533" s="129" t="s">
        <v>72</v>
      </c>
      <c r="AU2533" s="129" t="s">
        <v>80</v>
      </c>
      <c r="AY2533" s="122" t="s">
        <v>155</v>
      </c>
      <c r="BK2533" s="130">
        <f>BK2534</f>
        <v>0</v>
      </c>
    </row>
    <row r="2534" spans="2:65" s="1" customFormat="1" ht="24.15" customHeight="1">
      <c r="B2534" s="32"/>
      <c r="C2534" s="133" t="s">
        <v>1662</v>
      </c>
      <c r="D2534" s="133" t="s">
        <v>158</v>
      </c>
      <c r="E2534" s="134" t="s">
        <v>2563</v>
      </c>
      <c r="F2534" s="135" t="s">
        <v>2564</v>
      </c>
      <c r="G2534" s="136" t="s">
        <v>1702</v>
      </c>
      <c r="H2534" s="137">
        <v>1</v>
      </c>
      <c r="I2534" s="138"/>
      <c r="J2534" s="139">
        <f>ROUND(I2534*H2534,2)</f>
        <v>0</v>
      </c>
      <c r="K2534" s="140"/>
      <c r="L2534" s="32"/>
      <c r="M2534" s="141" t="s">
        <v>1</v>
      </c>
      <c r="N2534" s="142" t="s">
        <v>38</v>
      </c>
      <c r="P2534" s="143">
        <f>O2534*H2534</f>
        <v>0</v>
      </c>
      <c r="Q2534" s="143">
        <v>0</v>
      </c>
      <c r="R2534" s="143">
        <f>Q2534*H2534</f>
        <v>0</v>
      </c>
      <c r="S2534" s="143">
        <v>0</v>
      </c>
      <c r="T2534" s="144">
        <f>S2534*H2534</f>
        <v>0</v>
      </c>
      <c r="AR2534" s="145" t="s">
        <v>242</v>
      </c>
      <c r="AT2534" s="145" t="s">
        <v>158</v>
      </c>
      <c r="AU2534" s="145" t="s">
        <v>82</v>
      </c>
      <c r="AY2534" s="17" t="s">
        <v>155</v>
      </c>
      <c r="BE2534" s="146">
        <f>IF(N2534="základní",J2534,0)</f>
        <v>0</v>
      </c>
      <c r="BF2534" s="146">
        <f>IF(N2534="snížená",J2534,0)</f>
        <v>0</v>
      </c>
      <c r="BG2534" s="146">
        <f>IF(N2534="zákl. přenesená",J2534,0)</f>
        <v>0</v>
      </c>
      <c r="BH2534" s="146">
        <f>IF(N2534="sníž. přenesená",J2534,0)</f>
        <v>0</v>
      </c>
      <c r="BI2534" s="146">
        <f>IF(N2534="nulová",J2534,0)</f>
        <v>0</v>
      </c>
      <c r="BJ2534" s="17" t="s">
        <v>80</v>
      </c>
      <c r="BK2534" s="146">
        <f>ROUND(I2534*H2534,2)</f>
        <v>0</v>
      </c>
      <c r="BL2534" s="17" t="s">
        <v>242</v>
      </c>
      <c r="BM2534" s="145" t="s">
        <v>2565</v>
      </c>
    </row>
    <row r="2535" spans="2:65" s="11" customFormat="1" ht="22.8" customHeight="1">
      <c r="B2535" s="121"/>
      <c r="D2535" s="122" t="s">
        <v>72</v>
      </c>
      <c r="E2535" s="131" t="s">
        <v>2566</v>
      </c>
      <c r="F2535" s="131" t="s">
        <v>2567</v>
      </c>
      <c r="I2535" s="124"/>
      <c r="J2535" s="132">
        <f>BK2535</f>
        <v>0</v>
      </c>
      <c r="L2535" s="121"/>
      <c r="M2535" s="126"/>
      <c r="P2535" s="127">
        <f>SUM(P2536:P2545)</f>
        <v>0</v>
      </c>
      <c r="R2535" s="127">
        <f>SUM(R2536:R2545)</f>
        <v>0</v>
      </c>
      <c r="T2535" s="128">
        <f>SUM(T2536:T2545)</f>
        <v>0</v>
      </c>
      <c r="AR2535" s="122" t="s">
        <v>82</v>
      </c>
      <c r="AT2535" s="129" t="s">
        <v>72</v>
      </c>
      <c r="AU2535" s="129" t="s">
        <v>80</v>
      </c>
      <c r="AY2535" s="122" t="s">
        <v>155</v>
      </c>
      <c r="BK2535" s="130">
        <f>SUM(BK2536:BK2545)</f>
        <v>0</v>
      </c>
    </row>
    <row r="2536" spans="2:65" s="1" customFormat="1" ht="49.05" customHeight="1">
      <c r="B2536" s="32"/>
      <c r="C2536" s="133" t="s">
        <v>2568</v>
      </c>
      <c r="D2536" s="133" t="s">
        <v>158</v>
      </c>
      <c r="E2536" s="134" t="s">
        <v>2569</v>
      </c>
      <c r="F2536" s="135" t="s">
        <v>2570</v>
      </c>
      <c r="G2536" s="136" t="s">
        <v>213</v>
      </c>
      <c r="H2536" s="137">
        <v>267.63</v>
      </c>
      <c r="I2536" s="138"/>
      <c r="J2536" s="139">
        <f>ROUND(I2536*H2536,2)</f>
        <v>0</v>
      </c>
      <c r="K2536" s="140"/>
      <c r="L2536" s="32"/>
      <c r="M2536" s="141" t="s">
        <v>1</v>
      </c>
      <c r="N2536" s="142" t="s">
        <v>38</v>
      </c>
      <c r="P2536" s="143">
        <f>O2536*H2536</f>
        <v>0</v>
      </c>
      <c r="Q2536" s="143">
        <v>0</v>
      </c>
      <c r="R2536" s="143">
        <f>Q2536*H2536</f>
        <v>0</v>
      </c>
      <c r="S2536" s="143">
        <v>0</v>
      </c>
      <c r="T2536" s="144">
        <f>S2536*H2536</f>
        <v>0</v>
      </c>
      <c r="AR2536" s="145" t="s">
        <v>242</v>
      </c>
      <c r="AT2536" s="145" t="s">
        <v>158</v>
      </c>
      <c r="AU2536" s="145" t="s">
        <v>82</v>
      </c>
      <c r="AY2536" s="17" t="s">
        <v>155</v>
      </c>
      <c r="BE2536" s="146">
        <f>IF(N2536="základní",J2536,0)</f>
        <v>0</v>
      </c>
      <c r="BF2536" s="146">
        <f>IF(N2536="snížená",J2536,0)</f>
        <v>0</v>
      </c>
      <c r="BG2536" s="146">
        <f>IF(N2536="zákl. přenesená",J2536,0)</f>
        <v>0</v>
      </c>
      <c r="BH2536" s="146">
        <f>IF(N2536="sníž. přenesená",J2536,0)</f>
        <v>0</v>
      </c>
      <c r="BI2536" s="146">
        <f>IF(N2536="nulová",J2536,0)</f>
        <v>0</v>
      </c>
      <c r="BJ2536" s="17" t="s">
        <v>80</v>
      </c>
      <c r="BK2536" s="146">
        <f>ROUND(I2536*H2536,2)</f>
        <v>0</v>
      </c>
      <c r="BL2536" s="17" t="s">
        <v>242</v>
      </c>
      <c r="BM2536" s="145" t="s">
        <v>2571</v>
      </c>
    </row>
    <row r="2537" spans="2:65" s="12" customFormat="1" ht="10.199999999999999">
      <c r="B2537" s="147"/>
      <c r="D2537" s="148" t="s">
        <v>162</v>
      </c>
      <c r="E2537" s="149" t="s">
        <v>1</v>
      </c>
      <c r="F2537" s="150" t="s">
        <v>2572</v>
      </c>
      <c r="H2537" s="149" t="s">
        <v>1</v>
      </c>
      <c r="I2537" s="151"/>
      <c r="L2537" s="147"/>
      <c r="M2537" s="152"/>
      <c r="T2537" s="153"/>
      <c r="AT2537" s="149" t="s">
        <v>162</v>
      </c>
      <c r="AU2537" s="149" t="s">
        <v>82</v>
      </c>
      <c r="AV2537" s="12" t="s">
        <v>80</v>
      </c>
      <c r="AW2537" s="12" t="s">
        <v>30</v>
      </c>
      <c r="AX2537" s="12" t="s">
        <v>73</v>
      </c>
      <c r="AY2537" s="149" t="s">
        <v>155</v>
      </c>
    </row>
    <row r="2538" spans="2:65" s="12" customFormat="1" ht="10.199999999999999">
      <c r="B2538" s="147"/>
      <c r="D2538" s="148" t="s">
        <v>162</v>
      </c>
      <c r="E2538" s="149" t="s">
        <v>1</v>
      </c>
      <c r="F2538" s="150" t="s">
        <v>2573</v>
      </c>
      <c r="H2538" s="149" t="s">
        <v>1</v>
      </c>
      <c r="I2538" s="151"/>
      <c r="L2538" s="147"/>
      <c r="M2538" s="152"/>
      <c r="T2538" s="153"/>
      <c r="AT2538" s="149" t="s">
        <v>162</v>
      </c>
      <c r="AU2538" s="149" t="s">
        <v>82</v>
      </c>
      <c r="AV2538" s="12" t="s">
        <v>80</v>
      </c>
      <c r="AW2538" s="12" t="s">
        <v>30</v>
      </c>
      <c r="AX2538" s="12" t="s">
        <v>73</v>
      </c>
      <c r="AY2538" s="149" t="s">
        <v>155</v>
      </c>
    </row>
    <row r="2539" spans="2:65" s="13" customFormat="1" ht="10.199999999999999">
      <c r="B2539" s="154"/>
      <c r="D2539" s="148" t="s">
        <v>162</v>
      </c>
      <c r="E2539" s="155" t="s">
        <v>1</v>
      </c>
      <c r="F2539" s="156" t="s">
        <v>2574</v>
      </c>
      <c r="H2539" s="157">
        <v>185.45</v>
      </c>
      <c r="I2539" s="158"/>
      <c r="L2539" s="154"/>
      <c r="M2539" s="159"/>
      <c r="T2539" s="160"/>
      <c r="AT2539" s="155" t="s">
        <v>162</v>
      </c>
      <c r="AU2539" s="155" t="s">
        <v>82</v>
      </c>
      <c r="AV2539" s="13" t="s">
        <v>82</v>
      </c>
      <c r="AW2539" s="13" t="s">
        <v>30</v>
      </c>
      <c r="AX2539" s="13" t="s">
        <v>73</v>
      </c>
      <c r="AY2539" s="155" t="s">
        <v>155</v>
      </c>
    </row>
    <row r="2540" spans="2:65" s="13" customFormat="1" ht="10.199999999999999">
      <c r="B2540" s="154"/>
      <c r="D2540" s="148" t="s">
        <v>162</v>
      </c>
      <c r="E2540" s="155" t="s">
        <v>1</v>
      </c>
      <c r="F2540" s="156" t="s">
        <v>2575</v>
      </c>
      <c r="H2540" s="157">
        <v>82.18</v>
      </c>
      <c r="I2540" s="158"/>
      <c r="L2540" s="154"/>
      <c r="M2540" s="159"/>
      <c r="T2540" s="160"/>
      <c r="AT2540" s="155" t="s">
        <v>162</v>
      </c>
      <c r="AU2540" s="155" t="s">
        <v>82</v>
      </c>
      <c r="AV2540" s="13" t="s">
        <v>82</v>
      </c>
      <c r="AW2540" s="13" t="s">
        <v>30</v>
      </c>
      <c r="AX2540" s="13" t="s">
        <v>73</v>
      </c>
      <c r="AY2540" s="155" t="s">
        <v>155</v>
      </c>
    </row>
    <row r="2541" spans="2:65" s="14" customFormat="1" ht="10.199999999999999">
      <c r="B2541" s="161"/>
      <c r="D2541" s="148" t="s">
        <v>162</v>
      </c>
      <c r="E2541" s="162" t="s">
        <v>1</v>
      </c>
      <c r="F2541" s="163" t="s">
        <v>165</v>
      </c>
      <c r="H2541" s="164">
        <v>267.63</v>
      </c>
      <c r="I2541" s="165"/>
      <c r="L2541" s="161"/>
      <c r="M2541" s="166"/>
      <c r="T2541" s="167"/>
      <c r="AT2541" s="162" t="s">
        <v>162</v>
      </c>
      <c r="AU2541" s="162" t="s">
        <v>82</v>
      </c>
      <c r="AV2541" s="14" t="s">
        <v>90</v>
      </c>
      <c r="AW2541" s="14" t="s">
        <v>30</v>
      </c>
      <c r="AX2541" s="14" t="s">
        <v>80</v>
      </c>
      <c r="AY2541" s="162" t="s">
        <v>155</v>
      </c>
    </row>
    <row r="2542" spans="2:65" s="1" customFormat="1" ht="16.5" customHeight="1">
      <c r="B2542" s="32"/>
      <c r="C2542" s="175" t="s">
        <v>1667</v>
      </c>
      <c r="D2542" s="175" t="s">
        <v>260</v>
      </c>
      <c r="E2542" s="176" t="s">
        <v>2576</v>
      </c>
      <c r="F2542" s="177" t="s">
        <v>2577</v>
      </c>
      <c r="G2542" s="178" t="s">
        <v>213</v>
      </c>
      <c r="H2542" s="179">
        <v>294.39299999999997</v>
      </c>
      <c r="I2542" s="180"/>
      <c r="J2542" s="181">
        <f>ROUND(I2542*H2542,2)</f>
        <v>0</v>
      </c>
      <c r="K2542" s="182"/>
      <c r="L2542" s="183"/>
      <c r="M2542" s="184" t="s">
        <v>1</v>
      </c>
      <c r="N2542" s="185" t="s">
        <v>38</v>
      </c>
      <c r="P2542" s="143">
        <f>O2542*H2542</f>
        <v>0</v>
      </c>
      <c r="Q2542" s="143">
        <v>0</v>
      </c>
      <c r="R2542" s="143">
        <f>Q2542*H2542</f>
        <v>0</v>
      </c>
      <c r="S2542" s="143">
        <v>0</v>
      </c>
      <c r="T2542" s="144">
        <f>S2542*H2542</f>
        <v>0</v>
      </c>
      <c r="AR2542" s="145" t="s">
        <v>336</v>
      </c>
      <c r="AT2542" s="145" t="s">
        <v>260</v>
      </c>
      <c r="AU2542" s="145" t="s">
        <v>82</v>
      </c>
      <c r="AY2542" s="17" t="s">
        <v>155</v>
      </c>
      <c r="BE2542" s="146">
        <f>IF(N2542="základní",J2542,0)</f>
        <v>0</v>
      </c>
      <c r="BF2542" s="146">
        <f>IF(N2542="snížená",J2542,0)</f>
        <v>0</v>
      </c>
      <c r="BG2542" s="146">
        <f>IF(N2542="zákl. přenesená",J2542,0)</f>
        <v>0</v>
      </c>
      <c r="BH2542" s="146">
        <f>IF(N2542="sníž. přenesená",J2542,0)</f>
        <v>0</v>
      </c>
      <c r="BI2542" s="146">
        <f>IF(N2542="nulová",J2542,0)</f>
        <v>0</v>
      </c>
      <c r="BJ2542" s="17" t="s">
        <v>80</v>
      </c>
      <c r="BK2542" s="146">
        <f>ROUND(I2542*H2542,2)</f>
        <v>0</v>
      </c>
      <c r="BL2542" s="17" t="s">
        <v>242</v>
      </c>
      <c r="BM2542" s="145" t="s">
        <v>2578</v>
      </c>
    </row>
    <row r="2543" spans="2:65" s="13" customFormat="1" ht="10.199999999999999">
      <c r="B2543" s="154"/>
      <c r="D2543" s="148" t="s">
        <v>162</v>
      </c>
      <c r="E2543" s="155" t="s">
        <v>1</v>
      </c>
      <c r="F2543" s="156" t="s">
        <v>2579</v>
      </c>
      <c r="H2543" s="157">
        <v>294.39299999999997</v>
      </c>
      <c r="I2543" s="158"/>
      <c r="L2543" s="154"/>
      <c r="M2543" s="159"/>
      <c r="T2543" s="160"/>
      <c r="AT2543" s="155" t="s">
        <v>162</v>
      </c>
      <c r="AU2543" s="155" t="s">
        <v>82</v>
      </c>
      <c r="AV2543" s="13" t="s">
        <v>82</v>
      </c>
      <c r="AW2543" s="13" t="s">
        <v>30</v>
      </c>
      <c r="AX2543" s="13" t="s">
        <v>73</v>
      </c>
      <c r="AY2543" s="155" t="s">
        <v>155</v>
      </c>
    </row>
    <row r="2544" spans="2:65" s="14" customFormat="1" ht="10.199999999999999">
      <c r="B2544" s="161"/>
      <c r="D2544" s="148" t="s">
        <v>162</v>
      </c>
      <c r="E2544" s="162" t="s">
        <v>1</v>
      </c>
      <c r="F2544" s="163" t="s">
        <v>165</v>
      </c>
      <c r="H2544" s="164">
        <v>294.39299999999997</v>
      </c>
      <c r="I2544" s="165"/>
      <c r="L2544" s="161"/>
      <c r="M2544" s="166"/>
      <c r="T2544" s="167"/>
      <c r="AT2544" s="162" t="s">
        <v>162</v>
      </c>
      <c r="AU2544" s="162" t="s">
        <v>82</v>
      </c>
      <c r="AV2544" s="14" t="s">
        <v>90</v>
      </c>
      <c r="AW2544" s="14" t="s">
        <v>30</v>
      </c>
      <c r="AX2544" s="14" t="s">
        <v>80</v>
      </c>
      <c r="AY2544" s="162" t="s">
        <v>155</v>
      </c>
    </row>
    <row r="2545" spans="2:65" s="1" customFormat="1" ht="49.05" customHeight="1">
      <c r="B2545" s="32"/>
      <c r="C2545" s="133" t="s">
        <v>2580</v>
      </c>
      <c r="D2545" s="133" t="s">
        <v>158</v>
      </c>
      <c r="E2545" s="134" t="s">
        <v>2581</v>
      </c>
      <c r="F2545" s="135" t="s">
        <v>2582</v>
      </c>
      <c r="G2545" s="136" t="s">
        <v>335</v>
      </c>
      <c r="H2545" s="137">
        <v>4.673</v>
      </c>
      <c r="I2545" s="138"/>
      <c r="J2545" s="139">
        <f>ROUND(I2545*H2545,2)</f>
        <v>0</v>
      </c>
      <c r="K2545" s="140"/>
      <c r="L2545" s="32"/>
      <c r="M2545" s="141" t="s">
        <v>1</v>
      </c>
      <c r="N2545" s="142" t="s">
        <v>38</v>
      </c>
      <c r="P2545" s="143">
        <f>O2545*H2545</f>
        <v>0</v>
      </c>
      <c r="Q2545" s="143">
        <v>0</v>
      </c>
      <c r="R2545" s="143">
        <f>Q2545*H2545</f>
        <v>0</v>
      </c>
      <c r="S2545" s="143">
        <v>0</v>
      </c>
      <c r="T2545" s="144">
        <f>S2545*H2545</f>
        <v>0</v>
      </c>
      <c r="AR2545" s="145" t="s">
        <v>242</v>
      </c>
      <c r="AT2545" s="145" t="s">
        <v>158</v>
      </c>
      <c r="AU2545" s="145" t="s">
        <v>82</v>
      </c>
      <c r="AY2545" s="17" t="s">
        <v>155</v>
      </c>
      <c r="BE2545" s="146">
        <f>IF(N2545="základní",J2545,0)</f>
        <v>0</v>
      </c>
      <c r="BF2545" s="146">
        <f>IF(N2545="snížená",J2545,0)</f>
        <v>0</v>
      </c>
      <c r="BG2545" s="146">
        <f>IF(N2545="zákl. přenesená",J2545,0)</f>
        <v>0</v>
      </c>
      <c r="BH2545" s="146">
        <f>IF(N2545="sníž. přenesená",J2545,0)</f>
        <v>0</v>
      </c>
      <c r="BI2545" s="146">
        <f>IF(N2545="nulová",J2545,0)</f>
        <v>0</v>
      </c>
      <c r="BJ2545" s="17" t="s">
        <v>80</v>
      </c>
      <c r="BK2545" s="146">
        <f>ROUND(I2545*H2545,2)</f>
        <v>0</v>
      </c>
      <c r="BL2545" s="17" t="s">
        <v>242</v>
      </c>
      <c r="BM2545" s="145" t="s">
        <v>2583</v>
      </c>
    </row>
    <row r="2546" spans="2:65" s="11" customFormat="1" ht="22.8" customHeight="1">
      <c r="B2546" s="121"/>
      <c r="D2546" s="122" t="s">
        <v>72</v>
      </c>
      <c r="E2546" s="131" t="s">
        <v>2584</v>
      </c>
      <c r="F2546" s="131" t="s">
        <v>2585</v>
      </c>
      <c r="I2546" s="124"/>
      <c r="J2546" s="132">
        <f>BK2546</f>
        <v>0</v>
      </c>
      <c r="L2546" s="121"/>
      <c r="M2546" s="126"/>
      <c r="P2546" s="127">
        <f>SUM(P2547:P2552)</f>
        <v>0</v>
      </c>
      <c r="R2546" s="127">
        <f>SUM(R2547:R2552)</f>
        <v>0</v>
      </c>
      <c r="T2546" s="128">
        <f>SUM(T2547:T2552)</f>
        <v>0</v>
      </c>
      <c r="AR2546" s="122" t="s">
        <v>82</v>
      </c>
      <c r="AT2546" s="129" t="s">
        <v>72</v>
      </c>
      <c r="AU2546" s="129" t="s">
        <v>80</v>
      </c>
      <c r="AY2546" s="122" t="s">
        <v>155</v>
      </c>
      <c r="BK2546" s="130">
        <f>SUM(BK2547:BK2552)</f>
        <v>0</v>
      </c>
    </row>
    <row r="2547" spans="2:65" s="1" customFormat="1" ht="24.15" customHeight="1">
      <c r="B2547" s="32"/>
      <c r="C2547" s="133" t="s">
        <v>1671</v>
      </c>
      <c r="D2547" s="133" t="s">
        <v>158</v>
      </c>
      <c r="E2547" s="134" t="s">
        <v>2586</v>
      </c>
      <c r="F2547" s="135" t="s">
        <v>2587</v>
      </c>
      <c r="G2547" s="136" t="s">
        <v>213</v>
      </c>
      <c r="H2547" s="137">
        <v>35.770000000000003</v>
      </c>
      <c r="I2547" s="138"/>
      <c r="J2547" s="139">
        <f>ROUND(I2547*H2547,2)</f>
        <v>0</v>
      </c>
      <c r="K2547" s="140"/>
      <c r="L2547" s="32"/>
      <c r="M2547" s="141" t="s">
        <v>1</v>
      </c>
      <c r="N2547" s="142" t="s">
        <v>38</v>
      </c>
      <c r="P2547" s="143">
        <f>O2547*H2547</f>
        <v>0</v>
      </c>
      <c r="Q2547" s="143">
        <v>0</v>
      </c>
      <c r="R2547" s="143">
        <f>Q2547*H2547</f>
        <v>0</v>
      </c>
      <c r="S2547" s="143">
        <v>0</v>
      </c>
      <c r="T2547" s="144">
        <f>S2547*H2547</f>
        <v>0</v>
      </c>
      <c r="AR2547" s="145" t="s">
        <v>242</v>
      </c>
      <c r="AT2547" s="145" t="s">
        <v>158</v>
      </c>
      <c r="AU2547" s="145" t="s">
        <v>82</v>
      </c>
      <c r="AY2547" s="17" t="s">
        <v>155</v>
      </c>
      <c r="BE2547" s="146">
        <f>IF(N2547="základní",J2547,0)</f>
        <v>0</v>
      </c>
      <c r="BF2547" s="146">
        <f>IF(N2547="snížená",J2547,0)</f>
        <v>0</v>
      </c>
      <c r="BG2547" s="146">
        <f>IF(N2547="zákl. přenesená",J2547,0)</f>
        <v>0</v>
      </c>
      <c r="BH2547" s="146">
        <f>IF(N2547="sníž. přenesená",J2547,0)</f>
        <v>0</v>
      </c>
      <c r="BI2547" s="146">
        <f>IF(N2547="nulová",J2547,0)</f>
        <v>0</v>
      </c>
      <c r="BJ2547" s="17" t="s">
        <v>80</v>
      </c>
      <c r="BK2547" s="146">
        <f>ROUND(I2547*H2547,2)</f>
        <v>0</v>
      </c>
      <c r="BL2547" s="17" t="s">
        <v>242</v>
      </c>
      <c r="BM2547" s="145" t="s">
        <v>2588</v>
      </c>
    </row>
    <row r="2548" spans="2:65" s="12" customFormat="1" ht="10.199999999999999">
      <c r="B2548" s="147"/>
      <c r="D2548" s="148" t="s">
        <v>162</v>
      </c>
      <c r="E2548" s="149" t="s">
        <v>1</v>
      </c>
      <c r="F2548" s="150" t="s">
        <v>2589</v>
      </c>
      <c r="H2548" s="149" t="s">
        <v>1</v>
      </c>
      <c r="I2548" s="151"/>
      <c r="L2548" s="147"/>
      <c r="M2548" s="152"/>
      <c r="T2548" s="153"/>
      <c r="AT2548" s="149" t="s">
        <v>162</v>
      </c>
      <c r="AU2548" s="149" t="s">
        <v>82</v>
      </c>
      <c r="AV2548" s="12" t="s">
        <v>80</v>
      </c>
      <c r="AW2548" s="12" t="s">
        <v>30</v>
      </c>
      <c r="AX2548" s="12" t="s">
        <v>73</v>
      </c>
      <c r="AY2548" s="149" t="s">
        <v>155</v>
      </c>
    </row>
    <row r="2549" spans="2:65" s="13" customFormat="1" ht="10.199999999999999">
      <c r="B2549" s="154"/>
      <c r="D2549" s="148" t="s">
        <v>162</v>
      </c>
      <c r="E2549" s="155" t="s">
        <v>1</v>
      </c>
      <c r="F2549" s="156" t="s">
        <v>2590</v>
      </c>
      <c r="H2549" s="157">
        <v>25.03</v>
      </c>
      <c r="I2549" s="158"/>
      <c r="L2549" s="154"/>
      <c r="M2549" s="159"/>
      <c r="T2549" s="160"/>
      <c r="AT2549" s="155" t="s">
        <v>162</v>
      </c>
      <c r="AU2549" s="155" t="s">
        <v>82</v>
      </c>
      <c r="AV2549" s="13" t="s">
        <v>82</v>
      </c>
      <c r="AW2549" s="13" t="s">
        <v>30</v>
      </c>
      <c r="AX2549" s="13" t="s">
        <v>73</v>
      </c>
      <c r="AY2549" s="155" t="s">
        <v>155</v>
      </c>
    </row>
    <row r="2550" spans="2:65" s="13" customFormat="1" ht="10.199999999999999">
      <c r="B2550" s="154"/>
      <c r="D2550" s="148" t="s">
        <v>162</v>
      </c>
      <c r="E2550" s="155" t="s">
        <v>1</v>
      </c>
      <c r="F2550" s="156" t="s">
        <v>2591</v>
      </c>
      <c r="H2550" s="157">
        <v>10.74</v>
      </c>
      <c r="I2550" s="158"/>
      <c r="L2550" s="154"/>
      <c r="M2550" s="159"/>
      <c r="T2550" s="160"/>
      <c r="AT2550" s="155" t="s">
        <v>162</v>
      </c>
      <c r="AU2550" s="155" t="s">
        <v>82</v>
      </c>
      <c r="AV2550" s="13" t="s">
        <v>82</v>
      </c>
      <c r="AW2550" s="13" t="s">
        <v>30</v>
      </c>
      <c r="AX2550" s="13" t="s">
        <v>73</v>
      </c>
      <c r="AY2550" s="155" t="s">
        <v>155</v>
      </c>
    </row>
    <row r="2551" spans="2:65" s="14" customFormat="1" ht="10.199999999999999">
      <c r="B2551" s="161"/>
      <c r="D2551" s="148" t="s">
        <v>162</v>
      </c>
      <c r="E2551" s="162" t="s">
        <v>1</v>
      </c>
      <c r="F2551" s="163" t="s">
        <v>165</v>
      </c>
      <c r="H2551" s="164">
        <v>35.770000000000003</v>
      </c>
      <c r="I2551" s="165"/>
      <c r="L2551" s="161"/>
      <c r="M2551" s="166"/>
      <c r="T2551" s="167"/>
      <c r="AT2551" s="162" t="s">
        <v>162</v>
      </c>
      <c r="AU2551" s="162" t="s">
        <v>82</v>
      </c>
      <c r="AV2551" s="14" t="s">
        <v>90</v>
      </c>
      <c r="AW2551" s="14" t="s">
        <v>30</v>
      </c>
      <c r="AX2551" s="14" t="s">
        <v>80</v>
      </c>
      <c r="AY2551" s="162" t="s">
        <v>155</v>
      </c>
    </row>
    <row r="2552" spans="2:65" s="1" customFormat="1" ht="44.25" customHeight="1">
      <c r="B2552" s="32"/>
      <c r="C2552" s="133" t="s">
        <v>2592</v>
      </c>
      <c r="D2552" s="133" t="s">
        <v>158</v>
      </c>
      <c r="E2552" s="134" t="s">
        <v>2593</v>
      </c>
      <c r="F2552" s="135" t="s">
        <v>2594</v>
      </c>
      <c r="G2552" s="136" t="s">
        <v>335</v>
      </c>
      <c r="H2552" s="137">
        <v>1.0999999999999999E-2</v>
      </c>
      <c r="I2552" s="138"/>
      <c r="J2552" s="139">
        <f>ROUND(I2552*H2552,2)</f>
        <v>0</v>
      </c>
      <c r="K2552" s="140"/>
      <c r="L2552" s="32"/>
      <c r="M2552" s="141" t="s">
        <v>1</v>
      </c>
      <c r="N2552" s="142" t="s">
        <v>38</v>
      </c>
      <c r="P2552" s="143">
        <f>O2552*H2552</f>
        <v>0</v>
      </c>
      <c r="Q2552" s="143">
        <v>0</v>
      </c>
      <c r="R2552" s="143">
        <f>Q2552*H2552</f>
        <v>0</v>
      </c>
      <c r="S2552" s="143">
        <v>0</v>
      </c>
      <c r="T2552" s="144">
        <f>S2552*H2552</f>
        <v>0</v>
      </c>
      <c r="AR2552" s="145" t="s">
        <v>242</v>
      </c>
      <c r="AT2552" s="145" t="s">
        <v>158</v>
      </c>
      <c r="AU2552" s="145" t="s">
        <v>82</v>
      </c>
      <c r="AY2552" s="17" t="s">
        <v>155</v>
      </c>
      <c r="BE2552" s="146">
        <f>IF(N2552="základní",J2552,0)</f>
        <v>0</v>
      </c>
      <c r="BF2552" s="146">
        <f>IF(N2552="snížená",J2552,0)</f>
        <v>0</v>
      </c>
      <c r="BG2552" s="146">
        <f>IF(N2552="zákl. přenesená",J2552,0)</f>
        <v>0</v>
      </c>
      <c r="BH2552" s="146">
        <f>IF(N2552="sníž. přenesená",J2552,0)</f>
        <v>0</v>
      </c>
      <c r="BI2552" s="146">
        <f>IF(N2552="nulová",J2552,0)</f>
        <v>0</v>
      </c>
      <c r="BJ2552" s="17" t="s">
        <v>80</v>
      </c>
      <c r="BK2552" s="146">
        <f>ROUND(I2552*H2552,2)</f>
        <v>0</v>
      </c>
      <c r="BL2552" s="17" t="s">
        <v>242</v>
      </c>
      <c r="BM2552" s="145" t="s">
        <v>2595</v>
      </c>
    </row>
    <row r="2553" spans="2:65" s="11" customFormat="1" ht="22.8" customHeight="1">
      <c r="B2553" s="121"/>
      <c r="D2553" s="122" t="s">
        <v>72</v>
      </c>
      <c r="E2553" s="131" t="s">
        <v>2596</v>
      </c>
      <c r="F2553" s="131" t="s">
        <v>2597</v>
      </c>
      <c r="I2553" s="124"/>
      <c r="J2553" s="132">
        <f>BK2553</f>
        <v>0</v>
      </c>
      <c r="L2553" s="121"/>
      <c r="M2553" s="126"/>
      <c r="P2553" s="127">
        <f>SUM(P2554:P2666)</f>
        <v>0</v>
      </c>
      <c r="R2553" s="127">
        <f>SUM(R2554:R2666)</f>
        <v>0</v>
      </c>
      <c r="T2553" s="128">
        <f>SUM(T2554:T2666)</f>
        <v>0</v>
      </c>
      <c r="AR2553" s="122" t="s">
        <v>82</v>
      </c>
      <c r="AT2553" s="129" t="s">
        <v>72</v>
      </c>
      <c r="AU2553" s="129" t="s">
        <v>80</v>
      </c>
      <c r="AY2553" s="122" t="s">
        <v>155</v>
      </c>
      <c r="BK2553" s="130">
        <f>SUM(BK2554:BK2666)</f>
        <v>0</v>
      </c>
    </row>
    <row r="2554" spans="2:65" s="1" customFormat="1" ht="24.15" customHeight="1">
      <c r="B2554" s="32"/>
      <c r="C2554" s="133" t="s">
        <v>1676</v>
      </c>
      <c r="D2554" s="133" t="s">
        <v>158</v>
      </c>
      <c r="E2554" s="134" t="s">
        <v>2598</v>
      </c>
      <c r="F2554" s="135" t="s">
        <v>2599</v>
      </c>
      <c r="G2554" s="136" t="s">
        <v>213</v>
      </c>
      <c r="H2554" s="137">
        <v>96.495000000000005</v>
      </c>
      <c r="I2554" s="138"/>
      <c r="J2554" s="139">
        <f>ROUND(I2554*H2554,2)</f>
        <v>0</v>
      </c>
      <c r="K2554" s="140"/>
      <c r="L2554" s="32"/>
      <c r="M2554" s="141" t="s">
        <v>1</v>
      </c>
      <c r="N2554" s="142" t="s">
        <v>38</v>
      </c>
      <c r="P2554" s="143">
        <f>O2554*H2554</f>
        <v>0</v>
      </c>
      <c r="Q2554" s="143">
        <v>0</v>
      </c>
      <c r="R2554" s="143">
        <f>Q2554*H2554</f>
        <v>0</v>
      </c>
      <c r="S2554" s="143">
        <v>0</v>
      </c>
      <c r="T2554" s="144">
        <f>S2554*H2554</f>
        <v>0</v>
      </c>
      <c r="AR2554" s="145" t="s">
        <v>242</v>
      </c>
      <c r="AT2554" s="145" t="s">
        <v>158</v>
      </c>
      <c r="AU2554" s="145" t="s">
        <v>82</v>
      </c>
      <c r="AY2554" s="17" t="s">
        <v>155</v>
      </c>
      <c r="BE2554" s="146">
        <f>IF(N2554="základní",J2554,0)</f>
        <v>0</v>
      </c>
      <c r="BF2554" s="146">
        <f>IF(N2554="snížená",J2554,0)</f>
        <v>0</v>
      </c>
      <c r="BG2554" s="146">
        <f>IF(N2554="zákl. přenesená",J2554,0)</f>
        <v>0</v>
      </c>
      <c r="BH2554" s="146">
        <f>IF(N2554="sníž. přenesená",J2554,0)</f>
        <v>0</v>
      </c>
      <c r="BI2554" s="146">
        <f>IF(N2554="nulová",J2554,0)</f>
        <v>0</v>
      </c>
      <c r="BJ2554" s="17" t="s">
        <v>80</v>
      </c>
      <c r="BK2554" s="146">
        <f>ROUND(I2554*H2554,2)</f>
        <v>0</v>
      </c>
      <c r="BL2554" s="17" t="s">
        <v>242</v>
      </c>
      <c r="BM2554" s="145" t="s">
        <v>2600</v>
      </c>
    </row>
    <row r="2555" spans="2:65" s="13" customFormat="1" ht="10.199999999999999">
      <c r="B2555" s="154"/>
      <c r="D2555" s="148" t="s">
        <v>162</v>
      </c>
      <c r="E2555" s="155" t="s">
        <v>1</v>
      </c>
      <c r="F2555" s="156" t="s">
        <v>2601</v>
      </c>
      <c r="H2555" s="157">
        <v>96.495000000000005</v>
      </c>
      <c r="I2555" s="158"/>
      <c r="L2555" s="154"/>
      <c r="M2555" s="159"/>
      <c r="T2555" s="160"/>
      <c r="AT2555" s="155" t="s">
        <v>162</v>
      </c>
      <c r="AU2555" s="155" t="s">
        <v>82</v>
      </c>
      <c r="AV2555" s="13" t="s">
        <v>82</v>
      </c>
      <c r="AW2555" s="13" t="s">
        <v>30</v>
      </c>
      <c r="AX2555" s="13" t="s">
        <v>73</v>
      </c>
      <c r="AY2555" s="155" t="s">
        <v>155</v>
      </c>
    </row>
    <row r="2556" spans="2:65" s="14" customFormat="1" ht="10.199999999999999">
      <c r="B2556" s="161"/>
      <c r="D2556" s="148" t="s">
        <v>162</v>
      </c>
      <c r="E2556" s="162" t="s">
        <v>1</v>
      </c>
      <c r="F2556" s="163" t="s">
        <v>165</v>
      </c>
      <c r="H2556" s="164">
        <v>96.495000000000005</v>
      </c>
      <c r="I2556" s="165"/>
      <c r="L2556" s="161"/>
      <c r="M2556" s="166"/>
      <c r="T2556" s="167"/>
      <c r="AT2556" s="162" t="s">
        <v>162</v>
      </c>
      <c r="AU2556" s="162" t="s">
        <v>82</v>
      </c>
      <c r="AV2556" s="14" t="s">
        <v>90</v>
      </c>
      <c r="AW2556" s="14" t="s">
        <v>30</v>
      </c>
      <c r="AX2556" s="14" t="s">
        <v>80</v>
      </c>
      <c r="AY2556" s="162" t="s">
        <v>155</v>
      </c>
    </row>
    <row r="2557" spans="2:65" s="1" customFormat="1" ht="24.15" customHeight="1">
      <c r="B2557" s="32"/>
      <c r="C2557" s="133" t="s">
        <v>2602</v>
      </c>
      <c r="D2557" s="133" t="s">
        <v>158</v>
      </c>
      <c r="E2557" s="134" t="s">
        <v>2603</v>
      </c>
      <c r="F2557" s="135" t="s">
        <v>2604</v>
      </c>
      <c r="G2557" s="136" t="s">
        <v>213</v>
      </c>
      <c r="H2557" s="137">
        <v>28.725000000000001</v>
      </c>
      <c r="I2557" s="138"/>
      <c r="J2557" s="139">
        <f>ROUND(I2557*H2557,2)</f>
        <v>0</v>
      </c>
      <c r="K2557" s="140"/>
      <c r="L2557" s="32"/>
      <c r="M2557" s="141" t="s">
        <v>1</v>
      </c>
      <c r="N2557" s="142" t="s">
        <v>38</v>
      </c>
      <c r="P2557" s="143">
        <f>O2557*H2557</f>
        <v>0</v>
      </c>
      <c r="Q2557" s="143">
        <v>0</v>
      </c>
      <c r="R2557" s="143">
        <f>Q2557*H2557</f>
        <v>0</v>
      </c>
      <c r="S2557" s="143">
        <v>0</v>
      </c>
      <c r="T2557" s="144">
        <f>S2557*H2557</f>
        <v>0</v>
      </c>
      <c r="AR2557" s="145" t="s">
        <v>242</v>
      </c>
      <c r="AT2557" s="145" t="s">
        <v>158</v>
      </c>
      <c r="AU2557" s="145" t="s">
        <v>82</v>
      </c>
      <c r="AY2557" s="17" t="s">
        <v>155</v>
      </c>
      <c r="BE2557" s="146">
        <f>IF(N2557="základní",J2557,0)</f>
        <v>0</v>
      </c>
      <c r="BF2557" s="146">
        <f>IF(N2557="snížená",J2557,0)</f>
        <v>0</v>
      </c>
      <c r="BG2557" s="146">
        <f>IF(N2557="zákl. přenesená",J2557,0)</f>
        <v>0</v>
      </c>
      <c r="BH2557" s="146">
        <f>IF(N2557="sníž. přenesená",J2557,0)</f>
        <v>0</v>
      </c>
      <c r="BI2557" s="146">
        <f>IF(N2557="nulová",J2557,0)</f>
        <v>0</v>
      </c>
      <c r="BJ2557" s="17" t="s">
        <v>80</v>
      </c>
      <c r="BK2557" s="146">
        <f>ROUND(I2557*H2557,2)</f>
        <v>0</v>
      </c>
      <c r="BL2557" s="17" t="s">
        <v>242</v>
      </c>
      <c r="BM2557" s="145" t="s">
        <v>2605</v>
      </c>
    </row>
    <row r="2558" spans="2:65" s="12" customFormat="1" ht="10.199999999999999">
      <c r="B2558" s="147"/>
      <c r="D2558" s="148" t="s">
        <v>162</v>
      </c>
      <c r="E2558" s="149" t="s">
        <v>1</v>
      </c>
      <c r="F2558" s="150" t="s">
        <v>742</v>
      </c>
      <c r="H2558" s="149" t="s">
        <v>1</v>
      </c>
      <c r="I2558" s="151"/>
      <c r="L2558" s="147"/>
      <c r="M2558" s="152"/>
      <c r="T2558" s="153"/>
      <c r="AT2558" s="149" t="s">
        <v>162</v>
      </c>
      <c r="AU2558" s="149" t="s">
        <v>82</v>
      </c>
      <c r="AV2558" s="12" t="s">
        <v>80</v>
      </c>
      <c r="AW2558" s="12" t="s">
        <v>30</v>
      </c>
      <c r="AX2558" s="12" t="s">
        <v>73</v>
      </c>
      <c r="AY2558" s="149" t="s">
        <v>155</v>
      </c>
    </row>
    <row r="2559" spans="2:65" s="13" customFormat="1" ht="10.199999999999999">
      <c r="B2559" s="154"/>
      <c r="D2559" s="148" t="s">
        <v>162</v>
      </c>
      <c r="E2559" s="155" t="s">
        <v>1</v>
      </c>
      <c r="F2559" s="156" t="s">
        <v>2606</v>
      </c>
      <c r="H2559" s="157">
        <v>13.86</v>
      </c>
      <c r="I2559" s="158"/>
      <c r="L2559" s="154"/>
      <c r="M2559" s="159"/>
      <c r="T2559" s="160"/>
      <c r="AT2559" s="155" t="s">
        <v>162</v>
      </c>
      <c r="AU2559" s="155" t="s">
        <v>82</v>
      </c>
      <c r="AV2559" s="13" t="s">
        <v>82</v>
      </c>
      <c r="AW2559" s="13" t="s">
        <v>30</v>
      </c>
      <c r="AX2559" s="13" t="s">
        <v>73</v>
      </c>
      <c r="AY2559" s="155" t="s">
        <v>155</v>
      </c>
    </row>
    <row r="2560" spans="2:65" s="13" customFormat="1" ht="10.199999999999999">
      <c r="B2560" s="154"/>
      <c r="D2560" s="148" t="s">
        <v>162</v>
      </c>
      <c r="E2560" s="155" t="s">
        <v>1</v>
      </c>
      <c r="F2560" s="156" t="s">
        <v>2607</v>
      </c>
      <c r="H2560" s="157">
        <v>0.375</v>
      </c>
      <c r="I2560" s="158"/>
      <c r="L2560" s="154"/>
      <c r="M2560" s="159"/>
      <c r="T2560" s="160"/>
      <c r="AT2560" s="155" t="s">
        <v>162</v>
      </c>
      <c r="AU2560" s="155" t="s">
        <v>82</v>
      </c>
      <c r="AV2560" s="13" t="s">
        <v>82</v>
      </c>
      <c r="AW2560" s="13" t="s">
        <v>30</v>
      </c>
      <c r="AX2560" s="13" t="s">
        <v>73</v>
      </c>
      <c r="AY2560" s="155" t="s">
        <v>155</v>
      </c>
    </row>
    <row r="2561" spans="2:65" s="12" customFormat="1" ht="10.199999999999999">
      <c r="B2561" s="147"/>
      <c r="D2561" s="148" t="s">
        <v>162</v>
      </c>
      <c r="E2561" s="149" t="s">
        <v>1</v>
      </c>
      <c r="F2561" s="150" t="s">
        <v>746</v>
      </c>
      <c r="H2561" s="149" t="s">
        <v>1</v>
      </c>
      <c r="I2561" s="151"/>
      <c r="L2561" s="147"/>
      <c r="M2561" s="152"/>
      <c r="T2561" s="153"/>
      <c r="AT2561" s="149" t="s">
        <v>162</v>
      </c>
      <c r="AU2561" s="149" t="s">
        <v>82</v>
      </c>
      <c r="AV2561" s="12" t="s">
        <v>80</v>
      </c>
      <c r="AW2561" s="12" t="s">
        <v>30</v>
      </c>
      <c r="AX2561" s="12" t="s">
        <v>73</v>
      </c>
      <c r="AY2561" s="149" t="s">
        <v>155</v>
      </c>
    </row>
    <row r="2562" spans="2:65" s="13" customFormat="1" ht="10.199999999999999">
      <c r="B2562" s="154"/>
      <c r="D2562" s="148" t="s">
        <v>162</v>
      </c>
      <c r="E2562" s="155" t="s">
        <v>1</v>
      </c>
      <c r="F2562" s="156" t="s">
        <v>2608</v>
      </c>
      <c r="H2562" s="157">
        <v>14.49</v>
      </c>
      <c r="I2562" s="158"/>
      <c r="L2562" s="154"/>
      <c r="M2562" s="159"/>
      <c r="T2562" s="160"/>
      <c r="AT2562" s="155" t="s">
        <v>162</v>
      </c>
      <c r="AU2562" s="155" t="s">
        <v>82</v>
      </c>
      <c r="AV2562" s="13" t="s">
        <v>82</v>
      </c>
      <c r="AW2562" s="13" t="s">
        <v>30</v>
      </c>
      <c r="AX2562" s="13" t="s">
        <v>73</v>
      </c>
      <c r="AY2562" s="155" t="s">
        <v>155</v>
      </c>
    </row>
    <row r="2563" spans="2:65" s="14" customFormat="1" ht="10.199999999999999">
      <c r="B2563" s="161"/>
      <c r="D2563" s="148" t="s">
        <v>162</v>
      </c>
      <c r="E2563" s="162" t="s">
        <v>1</v>
      </c>
      <c r="F2563" s="163" t="s">
        <v>165</v>
      </c>
      <c r="H2563" s="164">
        <v>28.725000000000001</v>
      </c>
      <c r="I2563" s="165"/>
      <c r="L2563" s="161"/>
      <c r="M2563" s="166"/>
      <c r="T2563" s="167"/>
      <c r="AT2563" s="162" t="s">
        <v>162</v>
      </c>
      <c r="AU2563" s="162" t="s">
        <v>82</v>
      </c>
      <c r="AV2563" s="14" t="s">
        <v>90</v>
      </c>
      <c r="AW2563" s="14" t="s">
        <v>30</v>
      </c>
      <c r="AX2563" s="14" t="s">
        <v>80</v>
      </c>
      <c r="AY2563" s="162" t="s">
        <v>155</v>
      </c>
    </row>
    <row r="2564" spans="2:65" s="1" customFormat="1" ht="33" customHeight="1">
      <c r="B2564" s="32"/>
      <c r="C2564" s="133" t="s">
        <v>1680</v>
      </c>
      <c r="D2564" s="133" t="s">
        <v>158</v>
      </c>
      <c r="E2564" s="134" t="s">
        <v>2609</v>
      </c>
      <c r="F2564" s="135" t="s">
        <v>2610</v>
      </c>
      <c r="G2564" s="136" t="s">
        <v>213</v>
      </c>
      <c r="H2564" s="137">
        <v>36.115000000000002</v>
      </c>
      <c r="I2564" s="138"/>
      <c r="J2564" s="139">
        <f>ROUND(I2564*H2564,2)</f>
        <v>0</v>
      </c>
      <c r="K2564" s="140"/>
      <c r="L2564" s="32"/>
      <c r="M2564" s="141" t="s">
        <v>1</v>
      </c>
      <c r="N2564" s="142" t="s">
        <v>38</v>
      </c>
      <c r="P2564" s="143">
        <f>O2564*H2564</f>
        <v>0</v>
      </c>
      <c r="Q2564" s="143">
        <v>0</v>
      </c>
      <c r="R2564" s="143">
        <f>Q2564*H2564</f>
        <v>0</v>
      </c>
      <c r="S2564" s="143">
        <v>0</v>
      </c>
      <c r="T2564" s="144">
        <f>S2564*H2564</f>
        <v>0</v>
      </c>
      <c r="AR2564" s="145" t="s">
        <v>242</v>
      </c>
      <c r="AT2564" s="145" t="s">
        <v>158</v>
      </c>
      <c r="AU2564" s="145" t="s">
        <v>82</v>
      </c>
      <c r="AY2564" s="17" t="s">
        <v>155</v>
      </c>
      <c r="BE2564" s="146">
        <f>IF(N2564="základní",J2564,0)</f>
        <v>0</v>
      </c>
      <c r="BF2564" s="146">
        <f>IF(N2564="snížená",J2564,0)</f>
        <v>0</v>
      </c>
      <c r="BG2564" s="146">
        <f>IF(N2564="zákl. přenesená",J2564,0)</f>
        <v>0</v>
      </c>
      <c r="BH2564" s="146">
        <f>IF(N2564="sníž. přenesená",J2564,0)</f>
        <v>0</v>
      </c>
      <c r="BI2564" s="146">
        <f>IF(N2564="nulová",J2564,0)</f>
        <v>0</v>
      </c>
      <c r="BJ2564" s="17" t="s">
        <v>80</v>
      </c>
      <c r="BK2564" s="146">
        <f>ROUND(I2564*H2564,2)</f>
        <v>0</v>
      </c>
      <c r="BL2564" s="17" t="s">
        <v>242</v>
      </c>
      <c r="BM2564" s="145" t="s">
        <v>2611</v>
      </c>
    </row>
    <row r="2565" spans="2:65" s="12" customFormat="1" ht="10.199999999999999">
      <c r="B2565" s="147"/>
      <c r="D2565" s="148" t="s">
        <v>162</v>
      </c>
      <c r="E2565" s="149" t="s">
        <v>1</v>
      </c>
      <c r="F2565" s="150" t="s">
        <v>245</v>
      </c>
      <c r="H2565" s="149" t="s">
        <v>1</v>
      </c>
      <c r="I2565" s="151"/>
      <c r="L2565" s="147"/>
      <c r="M2565" s="152"/>
      <c r="T2565" s="153"/>
      <c r="AT2565" s="149" t="s">
        <v>162</v>
      </c>
      <c r="AU2565" s="149" t="s">
        <v>82</v>
      </c>
      <c r="AV2565" s="12" t="s">
        <v>80</v>
      </c>
      <c r="AW2565" s="12" t="s">
        <v>30</v>
      </c>
      <c r="AX2565" s="12" t="s">
        <v>73</v>
      </c>
      <c r="AY2565" s="149" t="s">
        <v>155</v>
      </c>
    </row>
    <row r="2566" spans="2:65" s="12" customFormat="1" ht="10.199999999999999">
      <c r="B2566" s="147"/>
      <c r="D2566" s="148" t="s">
        <v>162</v>
      </c>
      <c r="E2566" s="149" t="s">
        <v>1</v>
      </c>
      <c r="F2566" s="150" t="s">
        <v>480</v>
      </c>
      <c r="H2566" s="149" t="s">
        <v>1</v>
      </c>
      <c r="I2566" s="151"/>
      <c r="L2566" s="147"/>
      <c r="M2566" s="152"/>
      <c r="T2566" s="153"/>
      <c r="AT2566" s="149" t="s">
        <v>162</v>
      </c>
      <c r="AU2566" s="149" t="s">
        <v>82</v>
      </c>
      <c r="AV2566" s="12" t="s">
        <v>80</v>
      </c>
      <c r="AW2566" s="12" t="s">
        <v>30</v>
      </c>
      <c r="AX2566" s="12" t="s">
        <v>73</v>
      </c>
      <c r="AY2566" s="149" t="s">
        <v>155</v>
      </c>
    </row>
    <row r="2567" spans="2:65" s="12" customFormat="1" ht="10.199999999999999">
      <c r="B2567" s="147"/>
      <c r="D2567" s="148" t="s">
        <v>162</v>
      </c>
      <c r="E2567" s="149" t="s">
        <v>1</v>
      </c>
      <c r="F2567" s="150" t="s">
        <v>246</v>
      </c>
      <c r="H2567" s="149" t="s">
        <v>1</v>
      </c>
      <c r="I2567" s="151"/>
      <c r="L2567" s="147"/>
      <c r="M2567" s="152"/>
      <c r="T2567" s="153"/>
      <c r="AT2567" s="149" t="s">
        <v>162</v>
      </c>
      <c r="AU2567" s="149" t="s">
        <v>82</v>
      </c>
      <c r="AV2567" s="12" t="s">
        <v>80</v>
      </c>
      <c r="AW2567" s="12" t="s">
        <v>30</v>
      </c>
      <c r="AX2567" s="12" t="s">
        <v>73</v>
      </c>
      <c r="AY2567" s="149" t="s">
        <v>155</v>
      </c>
    </row>
    <row r="2568" spans="2:65" s="12" customFormat="1" ht="10.199999999999999">
      <c r="B2568" s="147"/>
      <c r="D2568" s="148" t="s">
        <v>162</v>
      </c>
      <c r="E2568" s="149" t="s">
        <v>1</v>
      </c>
      <c r="F2568" s="150" t="s">
        <v>736</v>
      </c>
      <c r="H2568" s="149" t="s">
        <v>1</v>
      </c>
      <c r="I2568" s="151"/>
      <c r="L2568" s="147"/>
      <c r="M2568" s="152"/>
      <c r="T2568" s="153"/>
      <c r="AT2568" s="149" t="s">
        <v>162</v>
      </c>
      <c r="AU2568" s="149" t="s">
        <v>82</v>
      </c>
      <c r="AV2568" s="12" t="s">
        <v>80</v>
      </c>
      <c r="AW2568" s="12" t="s">
        <v>30</v>
      </c>
      <c r="AX2568" s="12" t="s">
        <v>73</v>
      </c>
      <c r="AY2568" s="149" t="s">
        <v>155</v>
      </c>
    </row>
    <row r="2569" spans="2:65" s="13" customFormat="1" ht="10.199999999999999">
      <c r="B2569" s="154"/>
      <c r="D2569" s="148" t="s">
        <v>162</v>
      </c>
      <c r="E2569" s="155" t="s">
        <v>1</v>
      </c>
      <c r="F2569" s="156" t="s">
        <v>2612</v>
      </c>
      <c r="H2569" s="157">
        <v>8.35</v>
      </c>
      <c r="I2569" s="158"/>
      <c r="L2569" s="154"/>
      <c r="M2569" s="159"/>
      <c r="T2569" s="160"/>
      <c r="AT2569" s="155" t="s">
        <v>162</v>
      </c>
      <c r="AU2569" s="155" t="s">
        <v>82</v>
      </c>
      <c r="AV2569" s="13" t="s">
        <v>82</v>
      </c>
      <c r="AW2569" s="13" t="s">
        <v>30</v>
      </c>
      <c r="AX2569" s="13" t="s">
        <v>73</v>
      </c>
      <c r="AY2569" s="155" t="s">
        <v>155</v>
      </c>
    </row>
    <row r="2570" spans="2:65" s="12" customFormat="1" ht="10.199999999999999">
      <c r="B2570" s="147"/>
      <c r="D2570" s="148" t="s">
        <v>162</v>
      </c>
      <c r="E2570" s="149" t="s">
        <v>1</v>
      </c>
      <c r="F2570" s="150" t="s">
        <v>738</v>
      </c>
      <c r="H2570" s="149" t="s">
        <v>1</v>
      </c>
      <c r="I2570" s="151"/>
      <c r="L2570" s="147"/>
      <c r="M2570" s="152"/>
      <c r="T2570" s="153"/>
      <c r="AT2570" s="149" t="s">
        <v>162</v>
      </c>
      <c r="AU2570" s="149" t="s">
        <v>82</v>
      </c>
      <c r="AV2570" s="12" t="s">
        <v>80</v>
      </c>
      <c r="AW2570" s="12" t="s">
        <v>30</v>
      </c>
      <c r="AX2570" s="12" t="s">
        <v>73</v>
      </c>
      <c r="AY2570" s="149" t="s">
        <v>155</v>
      </c>
    </row>
    <row r="2571" spans="2:65" s="13" customFormat="1" ht="10.199999999999999">
      <c r="B2571" s="154"/>
      <c r="D2571" s="148" t="s">
        <v>162</v>
      </c>
      <c r="E2571" s="155" t="s">
        <v>1</v>
      </c>
      <c r="F2571" s="156" t="s">
        <v>2613</v>
      </c>
      <c r="H2571" s="157">
        <v>6.35</v>
      </c>
      <c r="I2571" s="158"/>
      <c r="L2571" s="154"/>
      <c r="M2571" s="159"/>
      <c r="T2571" s="160"/>
      <c r="AT2571" s="155" t="s">
        <v>162</v>
      </c>
      <c r="AU2571" s="155" t="s">
        <v>82</v>
      </c>
      <c r="AV2571" s="13" t="s">
        <v>82</v>
      </c>
      <c r="AW2571" s="13" t="s">
        <v>30</v>
      </c>
      <c r="AX2571" s="13" t="s">
        <v>73</v>
      </c>
      <c r="AY2571" s="155" t="s">
        <v>155</v>
      </c>
    </row>
    <row r="2572" spans="2:65" s="12" customFormat="1" ht="10.199999999999999">
      <c r="B2572" s="147"/>
      <c r="D2572" s="148" t="s">
        <v>162</v>
      </c>
      <c r="E2572" s="149" t="s">
        <v>1</v>
      </c>
      <c r="F2572" s="150" t="s">
        <v>740</v>
      </c>
      <c r="H2572" s="149" t="s">
        <v>1</v>
      </c>
      <c r="I2572" s="151"/>
      <c r="L2572" s="147"/>
      <c r="M2572" s="152"/>
      <c r="T2572" s="153"/>
      <c r="AT2572" s="149" t="s">
        <v>162</v>
      </c>
      <c r="AU2572" s="149" t="s">
        <v>82</v>
      </c>
      <c r="AV2572" s="12" t="s">
        <v>80</v>
      </c>
      <c r="AW2572" s="12" t="s">
        <v>30</v>
      </c>
      <c r="AX2572" s="12" t="s">
        <v>73</v>
      </c>
      <c r="AY2572" s="149" t="s">
        <v>155</v>
      </c>
    </row>
    <row r="2573" spans="2:65" s="13" customFormat="1" ht="10.199999999999999">
      <c r="B2573" s="154"/>
      <c r="D2573" s="148" t="s">
        <v>162</v>
      </c>
      <c r="E2573" s="155" t="s">
        <v>1</v>
      </c>
      <c r="F2573" s="156" t="s">
        <v>2614</v>
      </c>
      <c r="H2573" s="157">
        <v>8.25</v>
      </c>
      <c r="I2573" s="158"/>
      <c r="L2573" s="154"/>
      <c r="M2573" s="159"/>
      <c r="T2573" s="160"/>
      <c r="AT2573" s="155" t="s">
        <v>162</v>
      </c>
      <c r="AU2573" s="155" t="s">
        <v>82</v>
      </c>
      <c r="AV2573" s="13" t="s">
        <v>82</v>
      </c>
      <c r="AW2573" s="13" t="s">
        <v>30</v>
      </c>
      <c r="AX2573" s="13" t="s">
        <v>73</v>
      </c>
      <c r="AY2573" s="155" t="s">
        <v>155</v>
      </c>
    </row>
    <row r="2574" spans="2:65" s="12" customFormat="1" ht="10.199999999999999">
      <c r="B2574" s="147"/>
      <c r="D2574" s="148" t="s">
        <v>162</v>
      </c>
      <c r="E2574" s="149" t="s">
        <v>1</v>
      </c>
      <c r="F2574" s="150" t="s">
        <v>742</v>
      </c>
      <c r="H2574" s="149" t="s">
        <v>1</v>
      </c>
      <c r="I2574" s="151"/>
      <c r="L2574" s="147"/>
      <c r="M2574" s="152"/>
      <c r="T2574" s="153"/>
      <c r="AT2574" s="149" t="s">
        <v>162</v>
      </c>
      <c r="AU2574" s="149" t="s">
        <v>82</v>
      </c>
      <c r="AV2574" s="12" t="s">
        <v>80</v>
      </c>
      <c r="AW2574" s="12" t="s">
        <v>30</v>
      </c>
      <c r="AX2574" s="12" t="s">
        <v>73</v>
      </c>
      <c r="AY2574" s="149" t="s">
        <v>155</v>
      </c>
    </row>
    <row r="2575" spans="2:65" s="13" customFormat="1" ht="10.199999999999999">
      <c r="B2575" s="154"/>
      <c r="D2575" s="148" t="s">
        <v>162</v>
      </c>
      <c r="E2575" s="155" t="s">
        <v>1</v>
      </c>
      <c r="F2575" s="156" t="s">
        <v>2615</v>
      </c>
      <c r="H2575" s="157">
        <v>1.93</v>
      </c>
      <c r="I2575" s="158"/>
      <c r="L2575" s="154"/>
      <c r="M2575" s="159"/>
      <c r="T2575" s="160"/>
      <c r="AT2575" s="155" t="s">
        <v>162</v>
      </c>
      <c r="AU2575" s="155" t="s">
        <v>82</v>
      </c>
      <c r="AV2575" s="13" t="s">
        <v>82</v>
      </c>
      <c r="AW2575" s="13" t="s">
        <v>30</v>
      </c>
      <c r="AX2575" s="13" t="s">
        <v>73</v>
      </c>
      <c r="AY2575" s="155" t="s">
        <v>155</v>
      </c>
    </row>
    <row r="2576" spans="2:65" s="12" customFormat="1" ht="10.199999999999999">
      <c r="B2576" s="147"/>
      <c r="D2576" s="148" t="s">
        <v>162</v>
      </c>
      <c r="E2576" s="149" t="s">
        <v>1</v>
      </c>
      <c r="F2576" s="150" t="s">
        <v>744</v>
      </c>
      <c r="H2576" s="149" t="s">
        <v>1</v>
      </c>
      <c r="I2576" s="151"/>
      <c r="L2576" s="147"/>
      <c r="M2576" s="152"/>
      <c r="T2576" s="153"/>
      <c r="AT2576" s="149" t="s">
        <v>162</v>
      </c>
      <c r="AU2576" s="149" t="s">
        <v>82</v>
      </c>
      <c r="AV2576" s="12" t="s">
        <v>80</v>
      </c>
      <c r="AW2576" s="12" t="s">
        <v>30</v>
      </c>
      <c r="AX2576" s="12" t="s">
        <v>73</v>
      </c>
      <c r="AY2576" s="149" t="s">
        <v>155</v>
      </c>
    </row>
    <row r="2577" spans="2:65" s="13" customFormat="1" ht="10.199999999999999">
      <c r="B2577" s="154"/>
      <c r="D2577" s="148" t="s">
        <v>162</v>
      </c>
      <c r="E2577" s="155" t="s">
        <v>1</v>
      </c>
      <c r="F2577" s="156" t="s">
        <v>2616</v>
      </c>
      <c r="H2577" s="157">
        <v>3.65</v>
      </c>
      <c r="I2577" s="158"/>
      <c r="L2577" s="154"/>
      <c r="M2577" s="159"/>
      <c r="T2577" s="160"/>
      <c r="AT2577" s="155" t="s">
        <v>162</v>
      </c>
      <c r="AU2577" s="155" t="s">
        <v>82</v>
      </c>
      <c r="AV2577" s="13" t="s">
        <v>82</v>
      </c>
      <c r="AW2577" s="13" t="s">
        <v>30</v>
      </c>
      <c r="AX2577" s="13" t="s">
        <v>73</v>
      </c>
      <c r="AY2577" s="155" t="s">
        <v>155</v>
      </c>
    </row>
    <row r="2578" spans="2:65" s="12" customFormat="1" ht="10.199999999999999">
      <c r="B2578" s="147"/>
      <c r="D2578" s="148" t="s">
        <v>162</v>
      </c>
      <c r="E2578" s="149" t="s">
        <v>1</v>
      </c>
      <c r="F2578" s="150" t="s">
        <v>746</v>
      </c>
      <c r="H2578" s="149" t="s">
        <v>1</v>
      </c>
      <c r="I2578" s="151"/>
      <c r="L2578" s="147"/>
      <c r="M2578" s="152"/>
      <c r="T2578" s="153"/>
      <c r="AT2578" s="149" t="s">
        <v>162</v>
      </c>
      <c r="AU2578" s="149" t="s">
        <v>82</v>
      </c>
      <c r="AV2578" s="12" t="s">
        <v>80</v>
      </c>
      <c r="AW2578" s="12" t="s">
        <v>30</v>
      </c>
      <c r="AX2578" s="12" t="s">
        <v>73</v>
      </c>
      <c r="AY2578" s="149" t="s">
        <v>155</v>
      </c>
    </row>
    <row r="2579" spans="2:65" s="13" customFormat="1" ht="10.199999999999999">
      <c r="B2579" s="154"/>
      <c r="D2579" s="148" t="s">
        <v>162</v>
      </c>
      <c r="E2579" s="155" t="s">
        <v>1</v>
      </c>
      <c r="F2579" s="156" t="s">
        <v>2617</v>
      </c>
      <c r="H2579" s="157">
        <v>6.7850000000000001</v>
      </c>
      <c r="I2579" s="158"/>
      <c r="L2579" s="154"/>
      <c r="M2579" s="159"/>
      <c r="T2579" s="160"/>
      <c r="AT2579" s="155" t="s">
        <v>162</v>
      </c>
      <c r="AU2579" s="155" t="s">
        <v>82</v>
      </c>
      <c r="AV2579" s="13" t="s">
        <v>82</v>
      </c>
      <c r="AW2579" s="13" t="s">
        <v>30</v>
      </c>
      <c r="AX2579" s="13" t="s">
        <v>73</v>
      </c>
      <c r="AY2579" s="155" t="s">
        <v>155</v>
      </c>
    </row>
    <row r="2580" spans="2:65" s="15" customFormat="1" ht="10.199999999999999">
      <c r="B2580" s="168"/>
      <c r="D2580" s="148" t="s">
        <v>162</v>
      </c>
      <c r="E2580" s="169" t="s">
        <v>1</v>
      </c>
      <c r="F2580" s="170" t="s">
        <v>170</v>
      </c>
      <c r="H2580" s="171">
        <v>35.314999999999998</v>
      </c>
      <c r="I2580" s="172"/>
      <c r="L2580" s="168"/>
      <c r="M2580" s="173"/>
      <c r="T2580" s="174"/>
      <c r="AT2580" s="169" t="s">
        <v>162</v>
      </c>
      <c r="AU2580" s="169" t="s">
        <v>82</v>
      </c>
      <c r="AV2580" s="15" t="s">
        <v>87</v>
      </c>
      <c r="AW2580" s="15" t="s">
        <v>30</v>
      </c>
      <c r="AX2580" s="15" t="s">
        <v>73</v>
      </c>
      <c r="AY2580" s="169" t="s">
        <v>155</v>
      </c>
    </row>
    <row r="2581" spans="2:65" s="12" customFormat="1" ht="10.199999999999999">
      <c r="B2581" s="147"/>
      <c r="D2581" s="148" t="s">
        <v>162</v>
      </c>
      <c r="E2581" s="149" t="s">
        <v>1</v>
      </c>
      <c r="F2581" s="150" t="s">
        <v>548</v>
      </c>
      <c r="H2581" s="149" t="s">
        <v>1</v>
      </c>
      <c r="I2581" s="151"/>
      <c r="L2581" s="147"/>
      <c r="M2581" s="152"/>
      <c r="T2581" s="153"/>
      <c r="AT2581" s="149" t="s">
        <v>162</v>
      </c>
      <c r="AU2581" s="149" t="s">
        <v>82</v>
      </c>
      <c r="AV2581" s="12" t="s">
        <v>80</v>
      </c>
      <c r="AW2581" s="12" t="s">
        <v>30</v>
      </c>
      <c r="AX2581" s="12" t="s">
        <v>73</v>
      </c>
      <c r="AY2581" s="149" t="s">
        <v>155</v>
      </c>
    </row>
    <row r="2582" spans="2:65" s="13" customFormat="1" ht="10.199999999999999">
      <c r="B2582" s="154"/>
      <c r="D2582" s="148" t="s">
        <v>162</v>
      </c>
      <c r="E2582" s="155" t="s">
        <v>1</v>
      </c>
      <c r="F2582" s="156" t="s">
        <v>2618</v>
      </c>
      <c r="H2582" s="157">
        <v>0.8</v>
      </c>
      <c r="I2582" s="158"/>
      <c r="L2582" s="154"/>
      <c r="M2582" s="159"/>
      <c r="T2582" s="160"/>
      <c r="AT2582" s="155" t="s">
        <v>162</v>
      </c>
      <c r="AU2582" s="155" t="s">
        <v>82</v>
      </c>
      <c r="AV2582" s="13" t="s">
        <v>82</v>
      </c>
      <c r="AW2582" s="13" t="s">
        <v>30</v>
      </c>
      <c r="AX2582" s="13" t="s">
        <v>73</v>
      </c>
      <c r="AY2582" s="155" t="s">
        <v>155</v>
      </c>
    </row>
    <row r="2583" spans="2:65" s="14" customFormat="1" ht="10.199999999999999">
      <c r="B2583" s="161"/>
      <c r="D2583" s="148" t="s">
        <v>162</v>
      </c>
      <c r="E2583" s="162" t="s">
        <v>1</v>
      </c>
      <c r="F2583" s="163" t="s">
        <v>165</v>
      </c>
      <c r="H2583" s="164">
        <v>36.114999999999995</v>
      </c>
      <c r="I2583" s="165"/>
      <c r="L2583" s="161"/>
      <c r="M2583" s="166"/>
      <c r="T2583" s="167"/>
      <c r="AT2583" s="162" t="s">
        <v>162</v>
      </c>
      <c r="AU2583" s="162" t="s">
        <v>82</v>
      </c>
      <c r="AV2583" s="14" t="s">
        <v>90</v>
      </c>
      <c r="AW2583" s="14" t="s">
        <v>30</v>
      </c>
      <c r="AX2583" s="14" t="s">
        <v>80</v>
      </c>
      <c r="AY2583" s="162" t="s">
        <v>155</v>
      </c>
    </row>
    <row r="2584" spans="2:65" s="1" customFormat="1" ht="37.799999999999997" customHeight="1">
      <c r="B2584" s="32"/>
      <c r="C2584" s="133" t="s">
        <v>2619</v>
      </c>
      <c r="D2584" s="133" t="s">
        <v>158</v>
      </c>
      <c r="E2584" s="134" t="s">
        <v>2620</v>
      </c>
      <c r="F2584" s="135" t="s">
        <v>2621</v>
      </c>
      <c r="G2584" s="136" t="s">
        <v>213</v>
      </c>
      <c r="H2584" s="137">
        <v>96.495000000000005</v>
      </c>
      <c r="I2584" s="138"/>
      <c r="J2584" s="139">
        <f>ROUND(I2584*H2584,2)</f>
        <v>0</v>
      </c>
      <c r="K2584" s="140"/>
      <c r="L2584" s="32"/>
      <c r="M2584" s="141" t="s">
        <v>1</v>
      </c>
      <c r="N2584" s="142" t="s">
        <v>38</v>
      </c>
      <c r="P2584" s="143">
        <f>O2584*H2584</f>
        <v>0</v>
      </c>
      <c r="Q2584" s="143">
        <v>0</v>
      </c>
      <c r="R2584" s="143">
        <f>Q2584*H2584</f>
        <v>0</v>
      </c>
      <c r="S2584" s="143">
        <v>0</v>
      </c>
      <c r="T2584" s="144">
        <f>S2584*H2584</f>
        <v>0</v>
      </c>
      <c r="AR2584" s="145" t="s">
        <v>242</v>
      </c>
      <c r="AT2584" s="145" t="s">
        <v>158</v>
      </c>
      <c r="AU2584" s="145" t="s">
        <v>82</v>
      </c>
      <c r="AY2584" s="17" t="s">
        <v>155</v>
      </c>
      <c r="BE2584" s="146">
        <f>IF(N2584="základní",J2584,0)</f>
        <v>0</v>
      </c>
      <c r="BF2584" s="146">
        <f>IF(N2584="snížená",J2584,0)</f>
        <v>0</v>
      </c>
      <c r="BG2584" s="146">
        <f>IF(N2584="zákl. přenesená",J2584,0)</f>
        <v>0</v>
      </c>
      <c r="BH2584" s="146">
        <f>IF(N2584="sníž. přenesená",J2584,0)</f>
        <v>0</v>
      </c>
      <c r="BI2584" s="146">
        <f>IF(N2584="nulová",J2584,0)</f>
        <v>0</v>
      </c>
      <c r="BJ2584" s="17" t="s">
        <v>80</v>
      </c>
      <c r="BK2584" s="146">
        <f>ROUND(I2584*H2584,2)</f>
        <v>0</v>
      </c>
      <c r="BL2584" s="17" t="s">
        <v>242</v>
      </c>
      <c r="BM2584" s="145" t="s">
        <v>2622</v>
      </c>
    </row>
    <row r="2585" spans="2:65" s="12" customFormat="1" ht="10.199999999999999">
      <c r="B2585" s="147"/>
      <c r="D2585" s="148" t="s">
        <v>162</v>
      </c>
      <c r="E2585" s="149" t="s">
        <v>1</v>
      </c>
      <c r="F2585" s="150" t="s">
        <v>736</v>
      </c>
      <c r="H2585" s="149" t="s">
        <v>1</v>
      </c>
      <c r="I2585" s="151"/>
      <c r="L2585" s="147"/>
      <c r="M2585" s="152"/>
      <c r="T2585" s="153"/>
      <c r="AT2585" s="149" t="s">
        <v>162</v>
      </c>
      <c r="AU2585" s="149" t="s">
        <v>82</v>
      </c>
      <c r="AV2585" s="12" t="s">
        <v>80</v>
      </c>
      <c r="AW2585" s="12" t="s">
        <v>30</v>
      </c>
      <c r="AX2585" s="12" t="s">
        <v>73</v>
      </c>
      <c r="AY2585" s="149" t="s">
        <v>155</v>
      </c>
    </row>
    <row r="2586" spans="2:65" s="13" customFormat="1" ht="10.199999999999999">
      <c r="B2586" s="154"/>
      <c r="D2586" s="148" t="s">
        <v>162</v>
      </c>
      <c r="E2586" s="155" t="s">
        <v>1</v>
      </c>
      <c r="F2586" s="156" t="s">
        <v>2623</v>
      </c>
      <c r="H2586" s="157">
        <v>20.169</v>
      </c>
      <c r="I2586" s="158"/>
      <c r="L2586" s="154"/>
      <c r="M2586" s="159"/>
      <c r="T2586" s="160"/>
      <c r="AT2586" s="155" t="s">
        <v>162</v>
      </c>
      <c r="AU2586" s="155" t="s">
        <v>82</v>
      </c>
      <c r="AV2586" s="13" t="s">
        <v>82</v>
      </c>
      <c r="AW2586" s="13" t="s">
        <v>30</v>
      </c>
      <c r="AX2586" s="13" t="s">
        <v>73</v>
      </c>
      <c r="AY2586" s="155" t="s">
        <v>155</v>
      </c>
    </row>
    <row r="2587" spans="2:65" s="13" customFormat="1" ht="10.199999999999999">
      <c r="B2587" s="154"/>
      <c r="D2587" s="148" t="s">
        <v>162</v>
      </c>
      <c r="E2587" s="155" t="s">
        <v>1</v>
      </c>
      <c r="F2587" s="156" t="s">
        <v>2624</v>
      </c>
      <c r="H2587" s="157">
        <v>-3</v>
      </c>
      <c r="I2587" s="158"/>
      <c r="L2587" s="154"/>
      <c r="M2587" s="159"/>
      <c r="T2587" s="160"/>
      <c r="AT2587" s="155" t="s">
        <v>162</v>
      </c>
      <c r="AU2587" s="155" t="s">
        <v>82</v>
      </c>
      <c r="AV2587" s="13" t="s">
        <v>82</v>
      </c>
      <c r="AW2587" s="13" t="s">
        <v>30</v>
      </c>
      <c r="AX2587" s="13" t="s">
        <v>73</v>
      </c>
      <c r="AY2587" s="155" t="s">
        <v>155</v>
      </c>
    </row>
    <row r="2588" spans="2:65" s="12" customFormat="1" ht="10.199999999999999">
      <c r="B2588" s="147"/>
      <c r="D2588" s="148" t="s">
        <v>162</v>
      </c>
      <c r="E2588" s="149" t="s">
        <v>1</v>
      </c>
      <c r="F2588" s="150" t="s">
        <v>738</v>
      </c>
      <c r="H2588" s="149" t="s">
        <v>1</v>
      </c>
      <c r="I2588" s="151"/>
      <c r="L2588" s="147"/>
      <c r="M2588" s="152"/>
      <c r="T2588" s="153"/>
      <c r="AT2588" s="149" t="s">
        <v>162</v>
      </c>
      <c r="AU2588" s="149" t="s">
        <v>82</v>
      </c>
      <c r="AV2588" s="12" t="s">
        <v>80</v>
      </c>
      <c r="AW2588" s="12" t="s">
        <v>30</v>
      </c>
      <c r="AX2588" s="12" t="s">
        <v>73</v>
      </c>
      <c r="AY2588" s="149" t="s">
        <v>155</v>
      </c>
    </row>
    <row r="2589" spans="2:65" s="13" customFormat="1" ht="10.199999999999999">
      <c r="B2589" s="154"/>
      <c r="D2589" s="148" t="s">
        <v>162</v>
      </c>
      <c r="E2589" s="155" t="s">
        <v>1</v>
      </c>
      <c r="F2589" s="156" t="s">
        <v>2625</v>
      </c>
      <c r="H2589" s="157">
        <v>10.927</v>
      </c>
      <c r="I2589" s="158"/>
      <c r="L2589" s="154"/>
      <c r="M2589" s="159"/>
      <c r="T2589" s="160"/>
      <c r="AT2589" s="155" t="s">
        <v>162</v>
      </c>
      <c r="AU2589" s="155" t="s">
        <v>82</v>
      </c>
      <c r="AV2589" s="13" t="s">
        <v>82</v>
      </c>
      <c r="AW2589" s="13" t="s">
        <v>30</v>
      </c>
      <c r="AX2589" s="13" t="s">
        <v>73</v>
      </c>
      <c r="AY2589" s="155" t="s">
        <v>155</v>
      </c>
    </row>
    <row r="2590" spans="2:65" s="13" customFormat="1" ht="10.199999999999999">
      <c r="B2590" s="154"/>
      <c r="D2590" s="148" t="s">
        <v>162</v>
      </c>
      <c r="E2590" s="155" t="s">
        <v>1</v>
      </c>
      <c r="F2590" s="156" t="s">
        <v>2626</v>
      </c>
      <c r="H2590" s="157">
        <v>-0.17499999999999999</v>
      </c>
      <c r="I2590" s="158"/>
      <c r="L2590" s="154"/>
      <c r="M2590" s="159"/>
      <c r="T2590" s="160"/>
      <c r="AT2590" s="155" t="s">
        <v>162</v>
      </c>
      <c r="AU2590" s="155" t="s">
        <v>82</v>
      </c>
      <c r="AV2590" s="13" t="s">
        <v>82</v>
      </c>
      <c r="AW2590" s="13" t="s">
        <v>30</v>
      </c>
      <c r="AX2590" s="13" t="s">
        <v>73</v>
      </c>
      <c r="AY2590" s="155" t="s">
        <v>155</v>
      </c>
    </row>
    <row r="2591" spans="2:65" s="12" customFormat="1" ht="10.199999999999999">
      <c r="B2591" s="147"/>
      <c r="D2591" s="148" t="s">
        <v>162</v>
      </c>
      <c r="E2591" s="149" t="s">
        <v>1</v>
      </c>
      <c r="F2591" s="150" t="s">
        <v>740</v>
      </c>
      <c r="H2591" s="149" t="s">
        <v>1</v>
      </c>
      <c r="I2591" s="151"/>
      <c r="L2591" s="147"/>
      <c r="M2591" s="152"/>
      <c r="T2591" s="153"/>
      <c r="AT2591" s="149" t="s">
        <v>162</v>
      </c>
      <c r="AU2591" s="149" t="s">
        <v>82</v>
      </c>
      <c r="AV2591" s="12" t="s">
        <v>80</v>
      </c>
      <c r="AW2591" s="12" t="s">
        <v>30</v>
      </c>
      <c r="AX2591" s="12" t="s">
        <v>73</v>
      </c>
      <c r="AY2591" s="149" t="s">
        <v>155</v>
      </c>
    </row>
    <row r="2592" spans="2:65" s="13" customFormat="1" ht="10.199999999999999">
      <c r="B2592" s="154"/>
      <c r="D2592" s="148" t="s">
        <v>162</v>
      </c>
      <c r="E2592" s="155" t="s">
        <v>1</v>
      </c>
      <c r="F2592" s="156" t="s">
        <v>2627</v>
      </c>
      <c r="H2592" s="157">
        <v>14.763999999999999</v>
      </c>
      <c r="I2592" s="158"/>
      <c r="L2592" s="154"/>
      <c r="M2592" s="159"/>
      <c r="T2592" s="160"/>
      <c r="AT2592" s="155" t="s">
        <v>162</v>
      </c>
      <c r="AU2592" s="155" t="s">
        <v>82</v>
      </c>
      <c r="AV2592" s="13" t="s">
        <v>82</v>
      </c>
      <c r="AW2592" s="13" t="s">
        <v>30</v>
      </c>
      <c r="AX2592" s="13" t="s">
        <v>73</v>
      </c>
      <c r="AY2592" s="155" t="s">
        <v>155</v>
      </c>
    </row>
    <row r="2593" spans="2:51" s="13" customFormat="1" ht="10.199999999999999">
      <c r="B2593" s="154"/>
      <c r="D2593" s="148" t="s">
        <v>162</v>
      </c>
      <c r="E2593" s="155" t="s">
        <v>1</v>
      </c>
      <c r="F2593" s="156" t="s">
        <v>2628</v>
      </c>
      <c r="H2593" s="157">
        <v>-0.14699999999999999</v>
      </c>
      <c r="I2593" s="158"/>
      <c r="L2593" s="154"/>
      <c r="M2593" s="159"/>
      <c r="T2593" s="160"/>
      <c r="AT2593" s="155" t="s">
        <v>162</v>
      </c>
      <c r="AU2593" s="155" t="s">
        <v>82</v>
      </c>
      <c r="AV2593" s="13" t="s">
        <v>82</v>
      </c>
      <c r="AW2593" s="13" t="s">
        <v>30</v>
      </c>
      <c r="AX2593" s="13" t="s">
        <v>73</v>
      </c>
      <c r="AY2593" s="155" t="s">
        <v>155</v>
      </c>
    </row>
    <row r="2594" spans="2:51" s="12" customFormat="1" ht="10.199999999999999">
      <c r="B2594" s="147"/>
      <c r="D2594" s="148" t="s">
        <v>162</v>
      </c>
      <c r="E2594" s="149" t="s">
        <v>1</v>
      </c>
      <c r="F2594" s="150" t="s">
        <v>742</v>
      </c>
      <c r="H2594" s="149" t="s">
        <v>1</v>
      </c>
      <c r="I2594" s="151"/>
      <c r="L2594" s="147"/>
      <c r="M2594" s="152"/>
      <c r="T2594" s="153"/>
      <c r="AT2594" s="149" t="s">
        <v>162</v>
      </c>
      <c r="AU2594" s="149" t="s">
        <v>82</v>
      </c>
      <c r="AV2594" s="12" t="s">
        <v>80</v>
      </c>
      <c r="AW2594" s="12" t="s">
        <v>30</v>
      </c>
      <c r="AX2594" s="12" t="s">
        <v>73</v>
      </c>
      <c r="AY2594" s="149" t="s">
        <v>155</v>
      </c>
    </row>
    <row r="2595" spans="2:51" s="13" customFormat="1" ht="10.199999999999999">
      <c r="B2595" s="154"/>
      <c r="D2595" s="148" t="s">
        <v>162</v>
      </c>
      <c r="E2595" s="155" t="s">
        <v>1</v>
      </c>
      <c r="F2595" s="156" t="s">
        <v>2629</v>
      </c>
      <c r="H2595" s="157">
        <v>11.528</v>
      </c>
      <c r="I2595" s="158"/>
      <c r="L2595" s="154"/>
      <c r="M2595" s="159"/>
      <c r="T2595" s="160"/>
      <c r="AT2595" s="155" t="s">
        <v>162</v>
      </c>
      <c r="AU2595" s="155" t="s">
        <v>82</v>
      </c>
      <c r="AV2595" s="13" t="s">
        <v>82</v>
      </c>
      <c r="AW2595" s="13" t="s">
        <v>30</v>
      </c>
      <c r="AX2595" s="13" t="s">
        <v>73</v>
      </c>
      <c r="AY2595" s="155" t="s">
        <v>155</v>
      </c>
    </row>
    <row r="2596" spans="2:51" s="13" customFormat="1" ht="10.199999999999999">
      <c r="B2596" s="154"/>
      <c r="D2596" s="148" t="s">
        <v>162</v>
      </c>
      <c r="E2596" s="155" t="s">
        <v>1</v>
      </c>
      <c r="F2596" s="156" t="s">
        <v>2630</v>
      </c>
      <c r="H2596" s="157">
        <v>0.255</v>
      </c>
      <c r="I2596" s="158"/>
      <c r="L2596" s="154"/>
      <c r="M2596" s="159"/>
      <c r="T2596" s="160"/>
      <c r="AT2596" s="155" t="s">
        <v>162</v>
      </c>
      <c r="AU2596" s="155" t="s">
        <v>82</v>
      </c>
      <c r="AV2596" s="13" t="s">
        <v>82</v>
      </c>
      <c r="AW2596" s="13" t="s">
        <v>30</v>
      </c>
      <c r="AX2596" s="13" t="s">
        <v>73</v>
      </c>
      <c r="AY2596" s="155" t="s">
        <v>155</v>
      </c>
    </row>
    <row r="2597" spans="2:51" s="12" customFormat="1" ht="10.199999999999999">
      <c r="B2597" s="147"/>
      <c r="D2597" s="148" t="s">
        <v>162</v>
      </c>
      <c r="E2597" s="149" t="s">
        <v>1</v>
      </c>
      <c r="F2597" s="150" t="s">
        <v>744</v>
      </c>
      <c r="H2597" s="149" t="s">
        <v>1</v>
      </c>
      <c r="I2597" s="151"/>
      <c r="L2597" s="147"/>
      <c r="M2597" s="152"/>
      <c r="T2597" s="153"/>
      <c r="AT2597" s="149" t="s">
        <v>162</v>
      </c>
      <c r="AU2597" s="149" t="s">
        <v>82</v>
      </c>
      <c r="AV2597" s="12" t="s">
        <v>80</v>
      </c>
      <c r="AW2597" s="12" t="s">
        <v>30</v>
      </c>
      <c r="AX2597" s="12" t="s">
        <v>73</v>
      </c>
      <c r="AY2597" s="149" t="s">
        <v>155</v>
      </c>
    </row>
    <row r="2598" spans="2:51" s="13" customFormat="1" ht="10.199999999999999">
      <c r="B2598" s="154"/>
      <c r="D2598" s="148" t="s">
        <v>162</v>
      </c>
      <c r="E2598" s="155" t="s">
        <v>1</v>
      </c>
      <c r="F2598" s="156" t="s">
        <v>2627</v>
      </c>
      <c r="H2598" s="157">
        <v>14.763999999999999</v>
      </c>
      <c r="I2598" s="158"/>
      <c r="L2598" s="154"/>
      <c r="M2598" s="159"/>
      <c r="T2598" s="160"/>
      <c r="AT2598" s="155" t="s">
        <v>162</v>
      </c>
      <c r="AU2598" s="155" t="s">
        <v>82</v>
      </c>
      <c r="AV2598" s="13" t="s">
        <v>82</v>
      </c>
      <c r="AW2598" s="13" t="s">
        <v>30</v>
      </c>
      <c r="AX2598" s="13" t="s">
        <v>73</v>
      </c>
      <c r="AY2598" s="155" t="s">
        <v>155</v>
      </c>
    </row>
    <row r="2599" spans="2:51" s="13" customFormat="1" ht="10.199999999999999">
      <c r="B2599" s="154"/>
      <c r="D2599" s="148" t="s">
        <v>162</v>
      </c>
      <c r="E2599" s="155" t="s">
        <v>1</v>
      </c>
      <c r="F2599" s="156" t="s">
        <v>2628</v>
      </c>
      <c r="H2599" s="157">
        <v>-0.14699999999999999</v>
      </c>
      <c r="I2599" s="158"/>
      <c r="L2599" s="154"/>
      <c r="M2599" s="159"/>
      <c r="T2599" s="160"/>
      <c r="AT2599" s="155" t="s">
        <v>162</v>
      </c>
      <c r="AU2599" s="155" t="s">
        <v>82</v>
      </c>
      <c r="AV2599" s="13" t="s">
        <v>82</v>
      </c>
      <c r="AW2599" s="13" t="s">
        <v>30</v>
      </c>
      <c r="AX2599" s="13" t="s">
        <v>73</v>
      </c>
      <c r="AY2599" s="155" t="s">
        <v>155</v>
      </c>
    </row>
    <row r="2600" spans="2:51" s="12" customFormat="1" ht="10.199999999999999">
      <c r="B2600" s="147"/>
      <c r="D2600" s="148" t="s">
        <v>162</v>
      </c>
      <c r="E2600" s="149" t="s">
        <v>1</v>
      </c>
      <c r="F2600" s="150" t="s">
        <v>746</v>
      </c>
      <c r="H2600" s="149" t="s">
        <v>1</v>
      </c>
      <c r="I2600" s="151"/>
      <c r="L2600" s="147"/>
      <c r="M2600" s="152"/>
      <c r="T2600" s="153"/>
      <c r="AT2600" s="149" t="s">
        <v>162</v>
      </c>
      <c r="AU2600" s="149" t="s">
        <v>82</v>
      </c>
      <c r="AV2600" s="12" t="s">
        <v>80</v>
      </c>
      <c r="AW2600" s="12" t="s">
        <v>30</v>
      </c>
      <c r="AX2600" s="12" t="s">
        <v>73</v>
      </c>
      <c r="AY2600" s="149" t="s">
        <v>155</v>
      </c>
    </row>
    <row r="2601" spans="2:51" s="13" customFormat="1" ht="10.199999999999999">
      <c r="B2601" s="154"/>
      <c r="D2601" s="148" t="s">
        <v>162</v>
      </c>
      <c r="E2601" s="155" t="s">
        <v>1</v>
      </c>
      <c r="F2601" s="156" t="s">
        <v>2631</v>
      </c>
      <c r="H2601" s="157">
        <v>11.878</v>
      </c>
      <c r="I2601" s="158"/>
      <c r="L2601" s="154"/>
      <c r="M2601" s="159"/>
      <c r="T2601" s="160"/>
      <c r="AT2601" s="155" t="s">
        <v>162</v>
      </c>
      <c r="AU2601" s="155" t="s">
        <v>82</v>
      </c>
      <c r="AV2601" s="13" t="s">
        <v>82</v>
      </c>
      <c r="AW2601" s="13" t="s">
        <v>30</v>
      </c>
      <c r="AX2601" s="13" t="s">
        <v>73</v>
      </c>
      <c r="AY2601" s="155" t="s">
        <v>155</v>
      </c>
    </row>
    <row r="2602" spans="2:51" s="15" customFormat="1" ht="10.199999999999999">
      <c r="B2602" s="168"/>
      <c r="D2602" s="148" t="s">
        <v>162</v>
      </c>
      <c r="E2602" s="169" t="s">
        <v>1</v>
      </c>
      <c r="F2602" s="170" t="s">
        <v>170</v>
      </c>
      <c r="H2602" s="171">
        <v>80.816000000000003</v>
      </c>
      <c r="I2602" s="172"/>
      <c r="L2602" s="168"/>
      <c r="M2602" s="173"/>
      <c r="T2602" s="174"/>
      <c r="AT2602" s="169" t="s">
        <v>162</v>
      </c>
      <c r="AU2602" s="169" t="s">
        <v>82</v>
      </c>
      <c r="AV2602" s="15" t="s">
        <v>87</v>
      </c>
      <c r="AW2602" s="15" t="s">
        <v>30</v>
      </c>
      <c r="AX2602" s="15" t="s">
        <v>73</v>
      </c>
      <c r="AY2602" s="169" t="s">
        <v>155</v>
      </c>
    </row>
    <row r="2603" spans="2:51" s="12" customFormat="1" ht="10.199999999999999">
      <c r="B2603" s="147"/>
      <c r="D2603" s="148" t="s">
        <v>162</v>
      </c>
      <c r="E2603" s="149" t="s">
        <v>1</v>
      </c>
      <c r="F2603" s="150" t="s">
        <v>548</v>
      </c>
      <c r="H2603" s="149" t="s">
        <v>1</v>
      </c>
      <c r="I2603" s="151"/>
      <c r="L2603" s="147"/>
      <c r="M2603" s="152"/>
      <c r="T2603" s="153"/>
      <c r="AT2603" s="149" t="s">
        <v>162</v>
      </c>
      <c r="AU2603" s="149" t="s">
        <v>82</v>
      </c>
      <c r="AV2603" s="12" t="s">
        <v>80</v>
      </c>
      <c r="AW2603" s="12" t="s">
        <v>30</v>
      </c>
      <c r="AX2603" s="12" t="s">
        <v>73</v>
      </c>
      <c r="AY2603" s="149" t="s">
        <v>155</v>
      </c>
    </row>
    <row r="2604" spans="2:51" s="13" customFormat="1" ht="10.199999999999999">
      <c r="B2604" s="154"/>
      <c r="D2604" s="148" t="s">
        <v>162</v>
      </c>
      <c r="E2604" s="155" t="s">
        <v>1</v>
      </c>
      <c r="F2604" s="156" t="s">
        <v>2632</v>
      </c>
      <c r="H2604" s="157">
        <v>7.1360000000000001</v>
      </c>
      <c r="I2604" s="158"/>
      <c r="L2604" s="154"/>
      <c r="M2604" s="159"/>
      <c r="T2604" s="160"/>
      <c r="AT2604" s="155" t="s">
        <v>162</v>
      </c>
      <c r="AU2604" s="155" t="s">
        <v>82</v>
      </c>
      <c r="AV2604" s="13" t="s">
        <v>82</v>
      </c>
      <c r="AW2604" s="13" t="s">
        <v>30</v>
      </c>
      <c r="AX2604" s="13" t="s">
        <v>73</v>
      </c>
      <c r="AY2604" s="155" t="s">
        <v>155</v>
      </c>
    </row>
    <row r="2605" spans="2:51" s="13" customFormat="1" ht="10.199999999999999">
      <c r="B2605" s="154"/>
      <c r="D2605" s="148" t="s">
        <v>162</v>
      </c>
      <c r="E2605" s="155" t="s">
        <v>1</v>
      </c>
      <c r="F2605" s="156" t="s">
        <v>2633</v>
      </c>
      <c r="H2605" s="157">
        <v>8.3179999999999996</v>
      </c>
      <c r="I2605" s="158"/>
      <c r="L2605" s="154"/>
      <c r="M2605" s="159"/>
      <c r="T2605" s="160"/>
      <c r="AT2605" s="155" t="s">
        <v>162</v>
      </c>
      <c r="AU2605" s="155" t="s">
        <v>82</v>
      </c>
      <c r="AV2605" s="13" t="s">
        <v>82</v>
      </c>
      <c r="AW2605" s="13" t="s">
        <v>30</v>
      </c>
      <c r="AX2605" s="13" t="s">
        <v>73</v>
      </c>
      <c r="AY2605" s="155" t="s">
        <v>155</v>
      </c>
    </row>
    <row r="2606" spans="2:51" s="13" customFormat="1" ht="10.199999999999999">
      <c r="B2606" s="154"/>
      <c r="D2606" s="148" t="s">
        <v>162</v>
      </c>
      <c r="E2606" s="155" t="s">
        <v>1</v>
      </c>
      <c r="F2606" s="156" t="s">
        <v>2634</v>
      </c>
      <c r="H2606" s="157">
        <v>0.22500000000000001</v>
      </c>
      <c r="I2606" s="158"/>
      <c r="L2606" s="154"/>
      <c r="M2606" s="159"/>
      <c r="T2606" s="160"/>
      <c r="AT2606" s="155" t="s">
        <v>162</v>
      </c>
      <c r="AU2606" s="155" t="s">
        <v>82</v>
      </c>
      <c r="AV2606" s="13" t="s">
        <v>82</v>
      </c>
      <c r="AW2606" s="13" t="s">
        <v>30</v>
      </c>
      <c r="AX2606" s="13" t="s">
        <v>73</v>
      </c>
      <c r="AY2606" s="155" t="s">
        <v>155</v>
      </c>
    </row>
    <row r="2607" spans="2:51" s="15" customFormat="1" ht="10.199999999999999">
      <c r="B2607" s="168"/>
      <c r="D2607" s="148" t="s">
        <v>162</v>
      </c>
      <c r="E2607" s="169" t="s">
        <v>1</v>
      </c>
      <c r="F2607" s="170" t="s">
        <v>170</v>
      </c>
      <c r="H2607" s="171">
        <v>15.679</v>
      </c>
      <c r="I2607" s="172"/>
      <c r="L2607" s="168"/>
      <c r="M2607" s="173"/>
      <c r="T2607" s="174"/>
      <c r="AT2607" s="169" t="s">
        <v>162</v>
      </c>
      <c r="AU2607" s="169" t="s">
        <v>82</v>
      </c>
      <c r="AV2607" s="15" t="s">
        <v>87</v>
      </c>
      <c r="AW2607" s="15" t="s">
        <v>30</v>
      </c>
      <c r="AX2607" s="15" t="s">
        <v>73</v>
      </c>
      <c r="AY2607" s="169" t="s">
        <v>155</v>
      </c>
    </row>
    <row r="2608" spans="2:51" s="14" customFormat="1" ht="10.199999999999999">
      <c r="B2608" s="161"/>
      <c r="D2608" s="148" t="s">
        <v>162</v>
      </c>
      <c r="E2608" s="162" t="s">
        <v>1</v>
      </c>
      <c r="F2608" s="163" t="s">
        <v>165</v>
      </c>
      <c r="H2608" s="164">
        <v>96.49499999999999</v>
      </c>
      <c r="I2608" s="165"/>
      <c r="L2608" s="161"/>
      <c r="M2608" s="166"/>
      <c r="T2608" s="167"/>
      <c r="AT2608" s="162" t="s">
        <v>162</v>
      </c>
      <c r="AU2608" s="162" t="s">
        <v>82</v>
      </c>
      <c r="AV2608" s="14" t="s">
        <v>90</v>
      </c>
      <c r="AW2608" s="14" t="s">
        <v>30</v>
      </c>
      <c r="AX2608" s="14" t="s">
        <v>80</v>
      </c>
      <c r="AY2608" s="162" t="s">
        <v>155</v>
      </c>
    </row>
    <row r="2609" spans="2:65" s="1" customFormat="1" ht="24.15" customHeight="1">
      <c r="B2609" s="32"/>
      <c r="C2609" s="175" t="s">
        <v>1688</v>
      </c>
      <c r="D2609" s="175" t="s">
        <v>260</v>
      </c>
      <c r="E2609" s="176" t="s">
        <v>2635</v>
      </c>
      <c r="F2609" s="177" t="s">
        <v>2636</v>
      </c>
      <c r="G2609" s="178" t="s">
        <v>213</v>
      </c>
      <c r="H2609" s="179">
        <v>106.145</v>
      </c>
      <c r="I2609" s="180"/>
      <c r="J2609" s="181">
        <f>ROUND(I2609*H2609,2)</f>
        <v>0</v>
      </c>
      <c r="K2609" s="182"/>
      <c r="L2609" s="183"/>
      <c r="M2609" s="184" t="s">
        <v>1</v>
      </c>
      <c r="N2609" s="185" t="s">
        <v>38</v>
      </c>
      <c r="P2609" s="143">
        <f>O2609*H2609</f>
        <v>0</v>
      </c>
      <c r="Q2609" s="143">
        <v>0</v>
      </c>
      <c r="R2609" s="143">
        <f>Q2609*H2609</f>
        <v>0</v>
      </c>
      <c r="S2609" s="143">
        <v>0</v>
      </c>
      <c r="T2609" s="144">
        <f>S2609*H2609</f>
        <v>0</v>
      </c>
      <c r="AR2609" s="145" t="s">
        <v>336</v>
      </c>
      <c r="AT2609" s="145" t="s">
        <v>260</v>
      </c>
      <c r="AU2609" s="145" t="s">
        <v>82</v>
      </c>
      <c r="AY2609" s="17" t="s">
        <v>155</v>
      </c>
      <c r="BE2609" s="146">
        <f>IF(N2609="základní",J2609,0)</f>
        <v>0</v>
      </c>
      <c r="BF2609" s="146">
        <f>IF(N2609="snížená",J2609,0)</f>
        <v>0</v>
      </c>
      <c r="BG2609" s="146">
        <f>IF(N2609="zákl. přenesená",J2609,0)</f>
        <v>0</v>
      </c>
      <c r="BH2609" s="146">
        <f>IF(N2609="sníž. přenesená",J2609,0)</f>
        <v>0</v>
      </c>
      <c r="BI2609" s="146">
        <f>IF(N2609="nulová",J2609,0)</f>
        <v>0</v>
      </c>
      <c r="BJ2609" s="17" t="s">
        <v>80</v>
      </c>
      <c r="BK2609" s="146">
        <f>ROUND(I2609*H2609,2)</f>
        <v>0</v>
      </c>
      <c r="BL2609" s="17" t="s">
        <v>242</v>
      </c>
      <c r="BM2609" s="145" t="s">
        <v>2637</v>
      </c>
    </row>
    <row r="2610" spans="2:65" s="13" customFormat="1" ht="10.199999999999999">
      <c r="B2610" s="154"/>
      <c r="D2610" s="148" t="s">
        <v>162</v>
      </c>
      <c r="E2610" s="155" t="s">
        <v>1</v>
      </c>
      <c r="F2610" s="156" t="s">
        <v>2638</v>
      </c>
      <c r="H2610" s="157">
        <v>106.145</v>
      </c>
      <c r="I2610" s="158"/>
      <c r="L2610" s="154"/>
      <c r="M2610" s="159"/>
      <c r="T2610" s="160"/>
      <c r="AT2610" s="155" t="s">
        <v>162</v>
      </c>
      <c r="AU2610" s="155" t="s">
        <v>82</v>
      </c>
      <c r="AV2610" s="13" t="s">
        <v>82</v>
      </c>
      <c r="AW2610" s="13" t="s">
        <v>30</v>
      </c>
      <c r="AX2610" s="13" t="s">
        <v>73</v>
      </c>
      <c r="AY2610" s="155" t="s">
        <v>155</v>
      </c>
    </row>
    <row r="2611" spans="2:65" s="14" customFormat="1" ht="10.199999999999999">
      <c r="B2611" s="161"/>
      <c r="D2611" s="148" t="s">
        <v>162</v>
      </c>
      <c r="E2611" s="162" t="s">
        <v>1</v>
      </c>
      <c r="F2611" s="163" t="s">
        <v>165</v>
      </c>
      <c r="H2611" s="164">
        <v>106.145</v>
      </c>
      <c r="I2611" s="165"/>
      <c r="L2611" s="161"/>
      <c r="M2611" s="166"/>
      <c r="T2611" s="167"/>
      <c r="AT2611" s="162" t="s">
        <v>162</v>
      </c>
      <c r="AU2611" s="162" t="s">
        <v>82</v>
      </c>
      <c r="AV2611" s="14" t="s">
        <v>90</v>
      </c>
      <c r="AW2611" s="14" t="s">
        <v>30</v>
      </c>
      <c r="AX2611" s="14" t="s">
        <v>80</v>
      </c>
      <c r="AY2611" s="162" t="s">
        <v>155</v>
      </c>
    </row>
    <row r="2612" spans="2:65" s="1" customFormat="1" ht="16.5" customHeight="1">
      <c r="B2612" s="32"/>
      <c r="C2612" s="175" t="s">
        <v>2639</v>
      </c>
      <c r="D2612" s="175" t="s">
        <v>260</v>
      </c>
      <c r="E2612" s="176" t="s">
        <v>2640</v>
      </c>
      <c r="F2612" s="177" t="s">
        <v>2641</v>
      </c>
      <c r="G2612" s="178" t="s">
        <v>2642</v>
      </c>
      <c r="H2612" s="179">
        <v>212.9</v>
      </c>
      <c r="I2612" s="180"/>
      <c r="J2612" s="181">
        <f>ROUND(I2612*H2612,2)</f>
        <v>0</v>
      </c>
      <c r="K2612" s="182"/>
      <c r="L2612" s="183"/>
      <c r="M2612" s="184" t="s">
        <v>1</v>
      </c>
      <c r="N2612" s="185" t="s">
        <v>38</v>
      </c>
      <c r="P2612" s="143">
        <f>O2612*H2612</f>
        <v>0</v>
      </c>
      <c r="Q2612" s="143">
        <v>0</v>
      </c>
      <c r="R2612" s="143">
        <f>Q2612*H2612</f>
        <v>0</v>
      </c>
      <c r="S2612" s="143">
        <v>0</v>
      </c>
      <c r="T2612" s="144">
        <f>S2612*H2612</f>
        <v>0</v>
      </c>
      <c r="AR2612" s="145" t="s">
        <v>336</v>
      </c>
      <c r="AT2612" s="145" t="s">
        <v>260</v>
      </c>
      <c r="AU2612" s="145" t="s">
        <v>82</v>
      </c>
      <c r="AY2612" s="17" t="s">
        <v>155</v>
      </c>
      <c r="BE2612" s="146">
        <f>IF(N2612="základní",J2612,0)</f>
        <v>0</v>
      </c>
      <c r="BF2612" s="146">
        <f>IF(N2612="snížená",J2612,0)</f>
        <v>0</v>
      </c>
      <c r="BG2612" s="146">
        <f>IF(N2612="zákl. přenesená",J2612,0)</f>
        <v>0</v>
      </c>
      <c r="BH2612" s="146">
        <f>IF(N2612="sníž. přenesená",J2612,0)</f>
        <v>0</v>
      </c>
      <c r="BI2612" s="146">
        <f>IF(N2612="nulová",J2612,0)</f>
        <v>0</v>
      </c>
      <c r="BJ2612" s="17" t="s">
        <v>80</v>
      </c>
      <c r="BK2612" s="146">
        <f>ROUND(I2612*H2612,2)</f>
        <v>0</v>
      </c>
      <c r="BL2612" s="17" t="s">
        <v>242</v>
      </c>
      <c r="BM2612" s="145" t="s">
        <v>2643</v>
      </c>
    </row>
    <row r="2613" spans="2:65" s="12" customFormat="1" ht="10.199999999999999">
      <c r="B2613" s="147"/>
      <c r="D2613" s="148" t="s">
        <v>162</v>
      </c>
      <c r="E2613" s="149" t="s">
        <v>1</v>
      </c>
      <c r="F2613" s="150" t="s">
        <v>2644</v>
      </c>
      <c r="H2613" s="149" t="s">
        <v>1</v>
      </c>
      <c r="I2613" s="151"/>
      <c r="L2613" s="147"/>
      <c r="M2613" s="152"/>
      <c r="T2613" s="153"/>
      <c r="AT2613" s="149" t="s">
        <v>162</v>
      </c>
      <c r="AU2613" s="149" t="s">
        <v>82</v>
      </c>
      <c r="AV2613" s="12" t="s">
        <v>80</v>
      </c>
      <c r="AW2613" s="12" t="s">
        <v>30</v>
      </c>
      <c r="AX2613" s="12" t="s">
        <v>73</v>
      </c>
      <c r="AY2613" s="149" t="s">
        <v>155</v>
      </c>
    </row>
    <row r="2614" spans="2:65" s="13" customFormat="1" ht="10.199999999999999">
      <c r="B2614" s="154"/>
      <c r="D2614" s="148" t="s">
        <v>162</v>
      </c>
      <c r="E2614" s="155" t="s">
        <v>1</v>
      </c>
      <c r="F2614" s="156" t="s">
        <v>2645</v>
      </c>
      <c r="H2614" s="157">
        <v>212.9</v>
      </c>
      <c r="I2614" s="158"/>
      <c r="L2614" s="154"/>
      <c r="M2614" s="159"/>
      <c r="T2614" s="160"/>
      <c r="AT2614" s="155" t="s">
        <v>162</v>
      </c>
      <c r="AU2614" s="155" t="s">
        <v>82</v>
      </c>
      <c r="AV2614" s="13" t="s">
        <v>82</v>
      </c>
      <c r="AW2614" s="13" t="s">
        <v>30</v>
      </c>
      <c r="AX2614" s="13" t="s">
        <v>73</v>
      </c>
      <c r="AY2614" s="155" t="s">
        <v>155</v>
      </c>
    </row>
    <row r="2615" spans="2:65" s="14" customFormat="1" ht="10.199999999999999">
      <c r="B2615" s="161"/>
      <c r="D2615" s="148" t="s">
        <v>162</v>
      </c>
      <c r="E2615" s="162" t="s">
        <v>1</v>
      </c>
      <c r="F2615" s="163" t="s">
        <v>165</v>
      </c>
      <c r="H2615" s="164">
        <v>212.9</v>
      </c>
      <c r="I2615" s="165"/>
      <c r="L2615" s="161"/>
      <c r="M2615" s="166"/>
      <c r="T2615" s="167"/>
      <c r="AT2615" s="162" t="s">
        <v>162</v>
      </c>
      <c r="AU2615" s="162" t="s">
        <v>82</v>
      </c>
      <c r="AV2615" s="14" t="s">
        <v>90</v>
      </c>
      <c r="AW2615" s="14" t="s">
        <v>30</v>
      </c>
      <c r="AX2615" s="14" t="s">
        <v>80</v>
      </c>
      <c r="AY2615" s="162" t="s">
        <v>155</v>
      </c>
    </row>
    <row r="2616" spans="2:65" s="1" customFormat="1" ht="33" customHeight="1">
      <c r="B2616" s="32"/>
      <c r="C2616" s="133" t="s">
        <v>1692</v>
      </c>
      <c r="D2616" s="133" t="s">
        <v>158</v>
      </c>
      <c r="E2616" s="134" t="s">
        <v>2646</v>
      </c>
      <c r="F2616" s="135" t="s">
        <v>2647</v>
      </c>
      <c r="G2616" s="136" t="s">
        <v>213</v>
      </c>
      <c r="H2616" s="137">
        <v>15.679</v>
      </c>
      <c r="I2616" s="138"/>
      <c r="J2616" s="139">
        <f>ROUND(I2616*H2616,2)</f>
        <v>0</v>
      </c>
      <c r="K2616" s="140"/>
      <c r="L2616" s="32"/>
      <c r="M2616" s="141" t="s">
        <v>1</v>
      </c>
      <c r="N2616" s="142" t="s">
        <v>38</v>
      </c>
      <c r="P2616" s="143">
        <f>O2616*H2616</f>
        <v>0</v>
      </c>
      <c r="Q2616" s="143">
        <v>0</v>
      </c>
      <c r="R2616" s="143">
        <f>Q2616*H2616</f>
        <v>0</v>
      </c>
      <c r="S2616" s="143">
        <v>0</v>
      </c>
      <c r="T2616" s="144">
        <f>S2616*H2616</f>
        <v>0</v>
      </c>
      <c r="AR2616" s="145" t="s">
        <v>242</v>
      </c>
      <c r="AT2616" s="145" t="s">
        <v>158</v>
      </c>
      <c r="AU2616" s="145" t="s">
        <v>82</v>
      </c>
      <c r="AY2616" s="17" t="s">
        <v>155</v>
      </c>
      <c r="BE2616" s="146">
        <f>IF(N2616="základní",J2616,0)</f>
        <v>0</v>
      </c>
      <c r="BF2616" s="146">
        <f>IF(N2616="snížená",J2616,0)</f>
        <v>0</v>
      </c>
      <c r="BG2616" s="146">
        <f>IF(N2616="zákl. přenesená",J2616,0)</f>
        <v>0</v>
      </c>
      <c r="BH2616" s="146">
        <f>IF(N2616="sníž. přenesená",J2616,0)</f>
        <v>0</v>
      </c>
      <c r="BI2616" s="146">
        <f>IF(N2616="nulová",J2616,0)</f>
        <v>0</v>
      </c>
      <c r="BJ2616" s="17" t="s">
        <v>80</v>
      </c>
      <c r="BK2616" s="146">
        <f>ROUND(I2616*H2616,2)</f>
        <v>0</v>
      </c>
      <c r="BL2616" s="17" t="s">
        <v>242</v>
      </c>
      <c r="BM2616" s="145" t="s">
        <v>2648</v>
      </c>
    </row>
    <row r="2617" spans="2:65" s="12" customFormat="1" ht="10.199999999999999">
      <c r="B2617" s="147"/>
      <c r="D2617" s="148" t="s">
        <v>162</v>
      </c>
      <c r="E2617" s="149" t="s">
        <v>1</v>
      </c>
      <c r="F2617" s="150" t="s">
        <v>548</v>
      </c>
      <c r="H2617" s="149" t="s">
        <v>1</v>
      </c>
      <c r="I2617" s="151"/>
      <c r="L2617" s="147"/>
      <c r="M2617" s="152"/>
      <c r="T2617" s="153"/>
      <c r="AT2617" s="149" t="s">
        <v>162</v>
      </c>
      <c r="AU2617" s="149" t="s">
        <v>82</v>
      </c>
      <c r="AV2617" s="12" t="s">
        <v>80</v>
      </c>
      <c r="AW2617" s="12" t="s">
        <v>30</v>
      </c>
      <c r="AX2617" s="12" t="s">
        <v>73</v>
      </c>
      <c r="AY2617" s="149" t="s">
        <v>155</v>
      </c>
    </row>
    <row r="2618" spans="2:65" s="13" customFormat="1" ht="10.199999999999999">
      <c r="B2618" s="154"/>
      <c r="D2618" s="148" t="s">
        <v>162</v>
      </c>
      <c r="E2618" s="155" t="s">
        <v>1</v>
      </c>
      <c r="F2618" s="156" t="s">
        <v>2632</v>
      </c>
      <c r="H2618" s="157">
        <v>7.1360000000000001</v>
      </c>
      <c r="I2618" s="158"/>
      <c r="L2618" s="154"/>
      <c r="M2618" s="159"/>
      <c r="T2618" s="160"/>
      <c r="AT2618" s="155" t="s">
        <v>162</v>
      </c>
      <c r="AU2618" s="155" t="s">
        <v>82</v>
      </c>
      <c r="AV2618" s="13" t="s">
        <v>82</v>
      </c>
      <c r="AW2618" s="13" t="s">
        <v>30</v>
      </c>
      <c r="AX2618" s="13" t="s">
        <v>73</v>
      </c>
      <c r="AY2618" s="155" t="s">
        <v>155</v>
      </c>
    </row>
    <row r="2619" spans="2:65" s="13" customFormat="1" ht="10.199999999999999">
      <c r="B2619" s="154"/>
      <c r="D2619" s="148" t="s">
        <v>162</v>
      </c>
      <c r="E2619" s="155" t="s">
        <v>1</v>
      </c>
      <c r="F2619" s="156" t="s">
        <v>2633</v>
      </c>
      <c r="H2619" s="157">
        <v>8.3179999999999996</v>
      </c>
      <c r="I2619" s="158"/>
      <c r="L2619" s="154"/>
      <c r="M2619" s="159"/>
      <c r="T2619" s="160"/>
      <c r="AT2619" s="155" t="s">
        <v>162</v>
      </c>
      <c r="AU2619" s="155" t="s">
        <v>82</v>
      </c>
      <c r="AV2619" s="13" t="s">
        <v>82</v>
      </c>
      <c r="AW2619" s="13" t="s">
        <v>30</v>
      </c>
      <c r="AX2619" s="13" t="s">
        <v>73</v>
      </c>
      <c r="AY2619" s="155" t="s">
        <v>155</v>
      </c>
    </row>
    <row r="2620" spans="2:65" s="13" customFormat="1" ht="10.199999999999999">
      <c r="B2620" s="154"/>
      <c r="D2620" s="148" t="s">
        <v>162</v>
      </c>
      <c r="E2620" s="155" t="s">
        <v>1</v>
      </c>
      <c r="F2620" s="156" t="s">
        <v>2634</v>
      </c>
      <c r="H2620" s="157">
        <v>0.22500000000000001</v>
      </c>
      <c r="I2620" s="158"/>
      <c r="L2620" s="154"/>
      <c r="M2620" s="159"/>
      <c r="T2620" s="160"/>
      <c r="AT2620" s="155" t="s">
        <v>162</v>
      </c>
      <c r="AU2620" s="155" t="s">
        <v>82</v>
      </c>
      <c r="AV2620" s="13" t="s">
        <v>82</v>
      </c>
      <c r="AW2620" s="13" t="s">
        <v>30</v>
      </c>
      <c r="AX2620" s="13" t="s">
        <v>73</v>
      </c>
      <c r="AY2620" s="155" t="s">
        <v>155</v>
      </c>
    </row>
    <row r="2621" spans="2:65" s="14" customFormat="1" ht="10.199999999999999">
      <c r="B2621" s="161"/>
      <c r="D2621" s="148" t="s">
        <v>162</v>
      </c>
      <c r="E2621" s="162" t="s">
        <v>1</v>
      </c>
      <c r="F2621" s="163" t="s">
        <v>165</v>
      </c>
      <c r="H2621" s="164">
        <v>15.679</v>
      </c>
      <c r="I2621" s="165"/>
      <c r="L2621" s="161"/>
      <c r="M2621" s="166"/>
      <c r="T2621" s="167"/>
      <c r="AT2621" s="162" t="s">
        <v>162</v>
      </c>
      <c r="AU2621" s="162" t="s">
        <v>82</v>
      </c>
      <c r="AV2621" s="14" t="s">
        <v>90</v>
      </c>
      <c r="AW2621" s="14" t="s">
        <v>30</v>
      </c>
      <c r="AX2621" s="14" t="s">
        <v>80</v>
      </c>
      <c r="AY2621" s="162" t="s">
        <v>155</v>
      </c>
    </row>
    <row r="2622" spans="2:65" s="1" customFormat="1" ht="24.15" customHeight="1">
      <c r="B2622" s="32"/>
      <c r="C2622" s="133" t="s">
        <v>2649</v>
      </c>
      <c r="D2622" s="133" t="s">
        <v>158</v>
      </c>
      <c r="E2622" s="134" t="s">
        <v>2650</v>
      </c>
      <c r="F2622" s="135" t="s">
        <v>2651</v>
      </c>
      <c r="G2622" s="136" t="s">
        <v>457</v>
      </c>
      <c r="H2622" s="137">
        <v>48.26</v>
      </c>
      <c r="I2622" s="138"/>
      <c r="J2622" s="139">
        <f>ROUND(I2622*H2622,2)</f>
        <v>0</v>
      </c>
      <c r="K2622" s="140"/>
      <c r="L2622" s="32"/>
      <c r="M2622" s="141" t="s">
        <v>1</v>
      </c>
      <c r="N2622" s="142" t="s">
        <v>38</v>
      </c>
      <c r="P2622" s="143">
        <f>O2622*H2622</f>
        <v>0</v>
      </c>
      <c r="Q2622" s="143">
        <v>0</v>
      </c>
      <c r="R2622" s="143">
        <f>Q2622*H2622</f>
        <v>0</v>
      </c>
      <c r="S2622" s="143">
        <v>0</v>
      </c>
      <c r="T2622" s="144">
        <f>S2622*H2622</f>
        <v>0</v>
      </c>
      <c r="AR2622" s="145" t="s">
        <v>242</v>
      </c>
      <c r="AT2622" s="145" t="s">
        <v>158</v>
      </c>
      <c r="AU2622" s="145" t="s">
        <v>82</v>
      </c>
      <c r="AY2622" s="17" t="s">
        <v>155</v>
      </c>
      <c r="BE2622" s="146">
        <f>IF(N2622="základní",J2622,0)</f>
        <v>0</v>
      </c>
      <c r="BF2622" s="146">
        <f>IF(N2622="snížená",J2622,0)</f>
        <v>0</v>
      </c>
      <c r="BG2622" s="146">
        <f>IF(N2622="zákl. přenesená",J2622,0)</f>
        <v>0</v>
      </c>
      <c r="BH2622" s="146">
        <f>IF(N2622="sníž. přenesená",J2622,0)</f>
        <v>0</v>
      </c>
      <c r="BI2622" s="146">
        <f>IF(N2622="nulová",J2622,0)</f>
        <v>0</v>
      </c>
      <c r="BJ2622" s="17" t="s">
        <v>80</v>
      </c>
      <c r="BK2622" s="146">
        <f>ROUND(I2622*H2622,2)</f>
        <v>0</v>
      </c>
      <c r="BL2622" s="17" t="s">
        <v>242</v>
      </c>
      <c r="BM2622" s="145" t="s">
        <v>2652</v>
      </c>
    </row>
    <row r="2623" spans="2:65" s="12" customFormat="1" ht="10.199999999999999">
      <c r="B2623" s="147"/>
      <c r="D2623" s="148" t="s">
        <v>162</v>
      </c>
      <c r="E2623" s="149" t="s">
        <v>1</v>
      </c>
      <c r="F2623" s="150" t="s">
        <v>736</v>
      </c>
      <c r="H2623" s="149" t="s">
        <v>1</v>
      </c>
      <c r="I2623" s="151"/>
      <c r="L2623" s="147"/>
      <c r="M2623" s="152"/>
      <c r="T2623" s="153"/>
      <c r="AT2623" s="149" t="s">
        <v>162</v>
      </c>
      <c r="AU2623" s="149" t="s">
        <v>82</v>
      </c>
      <c r="AV2623" s="12" t="s">
        <v>80</v>
      </c>
      <c r="AW2623" s="12" t="s">
        <v>30</v>
      </c>
      <c r="AX2623" s="12" t="s">
        <v>73</v>
      </c>
      <c r="AY2623" s="149" t="s">
        <v>155</v>
      </c>
    </row>
    <row r="2624" spans="2:65" s="13" customFormat="1" ht="10.199999999999999">
      <c r="B2624" s="154"/>
      <c r="D2624" s="148" t="s">
        <v>162</v>
      </c>
      <c r="E2624" s="155" t="s">
        <v>1</v>
      </c>
      <c r="F2624" s="156" t="s">
        <v>2653</v>
      </c>
      <c r="H2624" s="157">
        <v>10.050000000000001</v>
      </c>
      <c r="I2624" s="158"/>
      <c r="L2624" s="154"/>
      <c r="M2624" s="159"/>
      <c r="T2624" s="160"/>
      <c r="AT2624" s="155" t="s">
        <v>162</v>
      </c>
      <c r="AU2624" s="155" t="s">
        <v>82</v>
      </c>
      <c r="AV2624" s="13" t="s">
        <v>82</v>
      </c>
      <c r="AW2624" s="13" t="s">
        <v>30</v>
      </c>
      <c r="AX2624" s="13" t="s">
        <v>73</v>
      </c>
      <c r="AY2624" s="155" t="s">
        <v>155</v>
      </c>
    </row>
    <row r="2625" spans="2:51" s="12" customFormat="1" ht="10.199999999999999">
      <c r="B2625" s="147"/>
      <c r="D2625" s="148" t="s">
        <v>162</v>
      </c>
      <c r="E2625" s="149" t="s">
        <v>1</v>
      </c>
      <c r="F2625" s="150" t="s">
        <v>738</v>
      </c>
      <c r="H2625" s="149" t="s">
        <v>1</v>
      </c>
      <c r="I2625" s="151"/>
      <c r="L2625" s="147"/>
      <c r="M2625" s="152"/>
      <c r="T2625" s="153"/>
      <c r="AT2625" s="149" t="s">
        <v>162</v>
      </c>
      <c r="AU2625" s="149" t="s">
        <v>82</v>
      </c>
      <c r="AV2625" s="12" t="s">
        <v>80</v>
      </c>
      <c r="AW2625" s="12" t="s">
        <v>30</v>
      </c>
      <c r="AX2625" s="12" t="s">
        <v>73</v>
      </c>
      <c r="AY2625" s="149" t="s">
        <v>155</v>
      </c>
    </row>
    <row r="2626" spans="2:51" s="13" customFormat="1" ht="10.199999999999999">
      <c r="B2626" s="154"/>
      <c r="D2626" s="148" t="s">
        <v>162</v>
      </c>
      <c r="E2626" s="155" t="s">
        <v>1</v>
      </c>
      <c r="F2626" s="156" t="s">
        <v>2654</v>
      </c>
      <c r="H2626" s="157">
        <v>5.45</v>
      </c>
      <c r="I2626" s="158"/>
      <c r="L2626" s="154"/>
      <c r="M2626" s="159"/>
      <c r="T2626" s="160"/>
      <c r="AT2626" s="155" t="s">
        <v>162</v>
      </c>
      <c r="AU2626" s="155" t="s">
        <v>82</v>
      </c>
      <c r="AV2626" s="13" t="s">
        <v>82</v>
      </c>
      <c r="AW2626" s="13" t="s">
        <v>30</v>
      </c>
      <c r="AX2626" s="13" t="s">
        <v>73</v>
      </c>
      <c r="AY2626" s="155" t="s">
        <v>155</v>
      </c>
    </row>
    <row r="2627" spans="2:51" s="12" customFormat="1" ht="10.199999999999999">
      <c r="B2627" s="147"/>
      <c r="D2627" s="148" t="s">
        <v>162</v>
      </c>
      <c r="E2627" s="149" t="s">
        <v>1</v>
      </c>
      <c r="F2627" s="150" t="s">
        <v>740</v>
      </c>
      <c r="H2627" s="149" t="s">
        <v>1</v>
      </c>
      <c r="I2627" s="151"/>
      <c r="L2627" s="147"/>
      <c r="M2627" s="152"/>
      <c r="T2627" s="153"/>
      <c r="AT2627" s="149" t="s">
        <v>162</v>
      </c>
      <c r="AU2627" s="149" t="s">
        <v>82</v>
      </c>
      <c r="AV2627" s="12" t="s">
        <v>80</v>
      </c>
      <c r="AW2627" s="12" t="s">
        <v>30</v>
      </c>
      <c r="AX2627" s="12" t="s">
        <v>73</v>
      </c>
      <c r="AY2627" s="149" t="s">
        <v>155</v>
      </c>
    </row>
    <row r="2628" spans="2:51" s="13" customFormat="1" ht="10.199999999999999">
      <c r="B2628" s="154"/>
      <c r="D2628" s="148" t="s">
        <v>162</v>
      </c>
      <c r="E2628" s="155" t="s">
        <v>1</v>
      </c>
      <c r="F2628" s="156" t="s">
        <v>2655</v>
      </c>
      <c r="H2628" s="157">
        <v>6.95</v>
      </c>
      <c r="I2628" s="158"/>
      <c r="L2628" s="154"/>
      <c r="M2628" s="159"/>
      <c r="T2628" s="160"/>
      <c r="AT2628" s="155" t="s">
        <v>162</v>
      </c>
      <c r="AU2628" s="155" t="s">
        <v>82</v>
      </c>
      <c r="AV2628" s="13" t="s">
        <v>82</v>
      </c>
      <c r="AW2628" s="13" t="s">
        <v>30</v>
      </c>
      <c r="AX2628" s="13" t="s">
        <v>73</v>
      </c>
      <c r="AY2628" s="155" t="s">
        <v>155</v>
      </c>
    </row>
    <row r="2629" spans="2:51" s="12" customFormat="1" ht="10.199999999999999">
      <c r="B2629" s="147"/>
      <c r="D2629" s="148" t="s">
        <v>162</v>
      </c>
      <c r="E2629" s="149" t="s">
        <v>1</v>
      </c>
      <c r="F2629" s="150" t="s">
        <v>742</v>
      </c>
      <c r="H2629" s="149" t="s">
        <v>1</v>
      </c>
      <c r="I2629" s="151"/>
      <c r="L2629" s="147"/>
      <c r="M2629" s="152"/>
      <c r="T2629" s="153"/>
      <c r="AT2629" s="149" t="s">
        <v>162</v>
      </c>
      <c r="AU2629" s="149" t="s">
        <v>82</v>
      </c>
      <c r="AV2629" s="12" t="s">
        <v>80</v>
      </c>
      <c r="AW2629" s="12" t="s">
        <v>30</v>
      </c>
      <c r="AX2629" s="12" t="s">
        <v>73</v>
      </c>
      <c r="AY2629" s="149" t="s">
        <v>155</v>
      </c>
    </row>
    <row r="2630" spans="2:51" s="13" customFormat="1" ht="10.199999999999999">
      <c r="B2630" s="154"/>
      <c r="D2630" s="148" t="s">
        <v>162</v>
      </c>
      <c r="E2630" s="155" t="s">
        <v>1</v>
      </c>
      <c r="F2630" s="156" t="s">
        <v>2656</v>
      </c>
      <c r="H2630" s="157">
        <v>5.23</v>
      </c>
      <c r="I2630" s="158"/>
      <c r="L2630" s="154"/>
      <c r="M2630" s="159"/>
      <c r="T2630" s="160"/>
      <c r="AT2630" s="155" t="s">
        <v>162</v>
      </c>
      <c r="AU2630" s="155" t="s">
        <v>82</v>
      </c>
      <c r="AV2630" s="13" t="s">
        <v>82</v>
      </c>
      <c r="AW2630" s="13" t="s">
        <v>30</v>
      </c>
      <c r="AX2630" s="13" t="s">
        <v>73</v>
      </c>
      <c r="AY2630" s="155" t="s">
        <v>155</v>
      </c>
    </row>
    <row r="2631" spans="2:51" s="12" customFormat="1" ht="10.199999999999999">
      <c r="B2631" s="147"/>
      <c r="D2631" s="148" t="s">
        <v>162</v>
      </c>
      <c r="E2631" s="149" t="s">
        <v>1</v>
      </c>
      <c r="F2631" s="150" t="s">
        <v>744</v>
      </c>
      <c r="H2631" s="149" t="s">
        <v>1</v>
      </c>
      <c r="I2631" s="151"/>
      <c r="L2631" s="147"/>
      <c r="M2631" s="152"/>
      <c r="T2631" s="153"/>
      <c r="AT2631" s="149" t="s">
        <v>162</v>
      </c>
      <c r="AU2631" s="149" t="s">
        <v>82</v>
      </c>
      <c r="AV2631" s="12" t="s">
        <v>80</v>
      </c>
      <c r="AW2631" s="12" t="s">
        <v>30</v>
      </c>
      <c r="AX2631" s="12" t="s">
        <v>73</v>
      </c>
      <c r="AY2631" s="149" t="s">
        <v>155</v>
      </c>
    </row>
    <row r="2632" spans="2:51" s="13" customFormat="1" ht="10.199999999999999">
      <c r="B2632" s="154"/>
      <c r="D2632" s="148" t="s">
        <v>162</v>
      </c>
      <c r="E2632" s="155" t="s">
        <v>1</v>
      </c>
      <c r="F2632" s="156" t="s">
        <v>2655</v>
      </c>
      <c r="H2632" s="157">
        <v>6.95</v>
      </c>
      <c r="I2632" s="158"/>
      <c r="L2632" s="154"/>
      <c r="M2632" s="159"/>
      <c r="T2632" s="160"/>
      <c r="AT2632" s="155" t="s">
        <v>162</v>
      </c>
      <c r="AU2632" s="155" t="s">
        <v>82</v>
      </c>
      <c r="AV2632" s="13" t="s">
        <v>82</v>
      </c>
      <c r="AW2632" s="13" t="s">
        <v>30</v>
      </c>
      <c r="AX2632" s="13" t="s">
        <v>73</v>
      </c>
      <c r="AY2632" s="155" t="s">
        <v>155</v>
      </c>
    </row>
    <row r="2633" spans="2:51" s="12" customFormat="1" ht="10.199999999999999">
      <c r="B2633" s="147"/>
      <c r="D2633" s="148" t="s">
        <v>162</v>
      </c>
      <c r="E2633" s="149" t="s">
        <v>1</v>
      </c>
      <c r="F2633" s="150" t="s">
        <v>746</v>
      </c>
      <c r="H2633" s="149" t="s">
        <v>1</v>
      </c>
      <c r="I2633" s="151"/>
      <c r="L2633" s="147"/>
      <c r="M2633" s="152"/>
      <c r="T2633" s="153"/>
      <c r="AT2633" s="149" t="s">
        <v>162</v>
      </c>
      <c r="AU2633" s="149" t="s">
        <v>82</v>
      </c>
      <c r="AV2633" s="12" t="s">
        <v>80</v>
      </c>
      <c r="AW2633" s="12" t="s">
        <v>30</v>
      </c>
      <c r="AX2633" s="12" t="s">
        <v>73</v>
      </c>
      <c r="AY2633" s="149" t="s">
        <v>155</v>
      </c>
    </row>
    <row r="2634" spans="2:51" s="13" customFormat="1" ht="10.199999999999999">
      <c r="B2634" s="154"/>
      <c r="D2634" s="148" t="s">
        <v>162</v>
      </c>
      <c r="E2634" s="155" t="s">
        <v>1</v>
      </c>
      <c r="F2634" s="156" t="s">
        <v>2657</v>
      </c>
      <c r="H2634" s="157">
        <v>5.93</v>
      </c>
      <c r="I2634" s="158"/>
      <c r="L2634" s="154"/>
      <c r="M2634" s="159"/>
      <c r="T2634" s="160"/>
      <c r="AT2634" s="155" t="s">
        <v>162</v>
      </c>
      <c r="AU2634" s="155" t="s">
        <v>82</v>
      </c>
      <c r="AV2634" s="13" t="s">
        <v>82</v>
      </c>
      <c r="AW2634" s="13" t="s">
        <v>30</v>
      </c>
      <c r="AX2634" s="13" t="s">
        <v>73</v>
      </c>
      <c r="AY2634" s="155" t="s">
        <v>155</v>
      </c>
    </row>
    <row r="2635" spans="2:51" s="15" customFormat="1" ht="10.199999999999999">
      <c r="B2635" s="168"/>
      <c r="D2635" s="148" t="s">
        <v>162</v>
      </c>
      <c r="E2635" s="169" t="s">
        <v>1</v>
      </c>
      <c r="F2635" s="170" t="s">
        <v>170</v>
      </c>
      <c r="H2635" s="171">
        <v>40.56</v>
      </c>
      <c r="I2635" s="172"/>
      <c r="L2635" s="168"/>
      <c r="M2635" s="173"/>
      <c r="T2635" s="174"/>
      <c r="AT2635" s="169" t="s">
        <v>162</v>
      </c>
      <c r="AU2635" s="169" t="s">
        <v>82</v>
      </c>
      <c r="AV2635" s="15" t="s">
        <v>87</v>
      </c>
      <c r="AW2635" s="15" t="s">
        <v>30</v>
      </c>
      <c r="AX2635" s="15" t="s">
        <v>73</v>
      </c>
      <c r="AY2635" s="169" t="s">
        <v>155</v>
      </c>
    </row>
    <row r="2636" spans="2:51" s="12" customFormat="1" ht="10.199999999999999">
      <c r="B2636" s="147"/>
      <c r="D2636" s="148" t="s">
        <v>162</v>
      </c>
      <c r="E2636" s="149" t="s">
        <v>1</v>
      </c>
      <c r="F2636" s="150" t="s">
        <v>548</v>
      </c>
      <c r="H2636" s="149" t="s">
        <v>1</v>
      </c>
      <c r="I2636" s="151"/>
      <c r="L2636" s="147"/>
      <c r="M2636" s="152"/>
      <c r="T2636" s="153"/>
      <c r="AT2636" s="149" t="s">
        <v>162</v>
      </c>
      <c r="AU2636" s="149" t="s">
        <v>82</v>
      </c>
      <c r="AV2636" s="12" t="s">
        <v>80</v>
      </c>
      <c r="AW2636" s="12" t="s">
        <v>30</v>
      </c>
      <c r="AX2636" s="12" t="s">
        <v>73</v>
      </c>
      <c r="AY2636" s="149" t="s">
        <v>155</v>
      </c>
    </row>
    <row r="2637" spans="2:51" s="13" customFormat="1" ht="10.199999999999999">
      <c r="B2637" s="154"/>
      <c r="D2637" s="148" t="s">
        <v>162</v>
      </c>
      <c r="E2637" s="155" t="s">
        <v>1</v>
      </c>
      <c r="F2637" s="156" t="s">
        <v>2658</v>
      </c>
      <c r="H2637" s="157">
        <v>3.55</v>
      </c>
      <c r="I2637" s="158"/>
      <c r="L2637" s="154"/>
      <c r="M2637" s="159"/>
      <c r="T2637" s="160"/>
      <c r="AT2637" s="155" t="s">
        <v>162</v>
      </c>
      <c r="AU2637" s="155" t="s">
        <v>82</v>
      </c>
      <c r="AV2637" s="13" t="s">
        <v>82</v>
      </c>
      <c r="AW2637" s="13" t="s">
        <v>30</v>
      </c>
      <c r="AX2637" s="13" t="s">
        <v>73</v>
      </c>
      <c r="AY2637" s="155" t="s">
        <v>155</v>
      </c>
    </row>
    <row r="2638" spans="2:51" s="13" customFormat="1" ht="10.199999999999999">
      <c r="B2638" s="154"/>
      <c r="D2638" s="148" t="s">
        <v>162</v>
      </c>
      <c r="E2638" s="155" t="s">
        <v>1</v>
      </c>
      <c r="F2638" s="156" t="s">
        <v>2659</v>
      </c>
      <c r="H2638" s="157">
        <v>4.1500000000000004</v>
      </c>
      <c r="I2638" s="158"/>
      <c r="L2638" s="154"/>
      <c r="M2638" s="159"/>
      <c r="T2638" s="160"/>
      <c r="AT2638" s="155" t="s">
        <v>162</v>
      </c>
      <c r="AU2638" s="155" t="s">
        <v>82</v>
      </c>
      <c r="AV2638" s="13" t="s">
        <v>82</v>
      </c>
      <c r="AW2638" s="13" t="s">
        <v>30</v>
      </c>
      <c r="AX2638" s="13" t="s">
        <v>73</v>
      </c>
      <c r="AY2638" s="155" t="s">
        <v>155</v>
      </c>
    </row>
    <row r="2639" spans="2:51" s="15" customFormat="1" ht="10.199999999999999">
      <c r="B2639" s="168"/>
      <c r="D2639" s="148" t="s">
        <v>162</v>
      </c>
      <c r="E2639" s="169" t="s">
        <v>1</v>
      </c>
      <c r="F2639" s="170" t="s">
        <v>170</v>
      </c>
      <c r="H2639" s="171">
        <v>7.7</v>
      </c>
      <c r="I2639" s="172"/>
      <c r="L2639" s="168"/>
      <c r="M2639" s="173"/>
      <c r="T2639" s="174"/>
      <c r="AT2639" s="169" t="s">
        <v>162</v>
      </c>
      <c r="AU2639" s="169" t="s">
        <v>82</v>
      </c>
      <c r="AV2639" s="15" t="s">
        <v>87</v>
      </c>
      <c r="AW2639" s="15" t="s">
        <v>30</v>
      </c>
      <c r="AX2639" s="15" t="s">
        <v>73</v>
      </c>
      <c r="AY2639" s="169" t="s">
        <v>155</v>
      </c>
    </row>
    <row r="2640" spans="2:51" s="14" customFormat="1" ht="10.199999999999999">
      <c r="B2640" s="161"/>
      <c r="D2640" s="148" t="s">
        <v>162</v>
      </c>
      <c r="E2640" s="162" t="s">
        <v>1</v>
      </c>
      <c r="F2640" s="163" t="s">
        <v>165</v>
      </c>
      <c r="H2640" s="164">
        <v>48.26</v>
      </c>
      <c r="I2640" s="165"/>
      <c r="L2640" s="161"/>
      <c r="M2640" s="166"/>
      <c r="T2640" s="167"/>
      <c r="AT2640" s="162" t="s">
        <v>162</v>
      </c>
      <c r="AU2640" s="162" t="s">
        <v>82</v>
      </c>
      <c r="AV2640" s="14" t="s">
        <v>90</v>
      </c>
      <c r="AW2640" s="14" t="s">
        <v>30</v>
      </c>
      <c r="AX2640" s="14" t="s">
        <v>80</v>
      </c>
      <c r="AY2640" s="162" t="s">
        <v>155</v>
      </c>
    </row>
    <row r="2641" spans="2:65" s="1" customFormat="1" ht="24.15" customHeight="1">
      <c r="B2641" s="32"/>
      <c r="C2641" s="133" t="s">
        <v>1698</v>
      </c>
      <c r="D2641" s="133" t="s">
        <v>158</v>
      </c>
      <c r="E2641" s="134" t="s">
        <v>2660</v>
      </c>
      <c r="F2641" s="135" t="s">
        <v>2661</v>
      </c>
      <c r="G2641" s="136" t="s">
        <v>457</v>
      </c>
      <c r="H2641" s="137">
        <v>64</v>
      </c>
      <c r="I2641" s="138"/>
      <c r="J2641" s="139">
        <f>ROUND(I2641*H2641,2)</f>
        <v>0</v>
      </c>
      <c r="K2641" s="140"/>
      <c r="L2641" s="32"/>
      <c r="M2641" s="141" t="s">
        <v>1</v>
      </c>
      <c r="N2641" s="142" t="s">
        <v>38</v>
      </c>
      <c r="P2641" s="143">
        <f>O2641*H2641</f>
        <v>0</v>
      </c>
      <c r="Q2641" s="143">
        <v>0</v>
      </c>
      <c r="R2641" s="143">
        <f>Q2641*H2641</f>
        <v>0</v>
      </c>
      <c r="S2641" s="143">
        <v>0</v>
      </c>
      <c r="T2641" s="144">
        <f>S2641*H2641</f>
        <v>0</v>
      </c>
      <c r="AR2641" s="145" t="s">
        <v>242</v>
      </c>
      <c r="AT2641" s="145" t="s">
        <v>158</v>
      </c>
      <c r="AU2641" s="145" t="s">
        <v>82</v>
      </c>
      <c r="AY2641" s="17" t="s">
        <v>155</v>
      </c>
      <c r="BE2641" s="146">
        <f>IF(N2641="základní",J2641,0)</f>
        <v>0</v>
      </c>
      <c r="BF2641" s="146">
        <f>IF(N2641="snížená",J2641,0)</f>
        <v>0</v>
      </c>
      <c r="BG2641" s="146">
        <f>IF(N2641="zákl. přenesená",J2641,0)</f>
        <v>0</v>
      </c>
      <c r="BH2641" s="146">
        <f>IF(N2641="sníž. přenesená",J2641,0)</f>
        <v>0</v>
      </c>
      <c r="BI2641" s="146">
        <f>IF(N2641="nulová",J2641,0)</f>
        <v>0</v>
      </c>
      <c r="BJ2641" s="17" t="s">
        <v>80</v>
      </c>
      <c r="BK2641" s="146">
        <f>ROUND(I2641*H2641,2)</f>
        <v>0</v>
      </c>
      <c r="BL2641" s="17" t="s">
        <v>242</v>
      </c>
      <c r="BM2641" s="145" t="s">
        <v>2662</v>
      </c>
    </row>
    <row r="2642" spans="2:65" s="12" customFormat="1" ht="10.199999999999999">
      <c r="B2642" s="147"/>
      <c r="D2642" s="148" t="s">
        <v>162</v>
      </c>
      <c r="E2642" s="149" t="s">
        <v>1</v>
      </c>
      <c r="F2642" s="150" t="s">
        <v>245</v>
      </c>
      <c r="H2642" s="149" t="s">
        <v>1</v>
      </c>
      <c r="I2642" s="151"/>
      <c r="L2642" s="147"/>
      <c r="M2642" s="152"/>
      <c r="T2642" s="153"/>
      <c r="AT2642" s="149" t="s">
        <v>162</v>
      </c>
      <c r="AU2642" s="149" t="s">
        <v>82</v>
      </c>
      <c r="AV2642" s="12" t="s">
        <v>80</v>
      </c>
      <c r="AW2642" s="12" t="s">
        <v>30</v>
      </c>
      <c r="AX2642" s="12" t="s">
        <v>73</v>
      </c>
      <c r="AY2642" s="149" t="s">
        <v>155</v>
      </c>
    </row>
    <row r="2643" spans="2:65" s="12" customFormat="1" ht="10.199999999999999">
      <c r="B2643" s="147"/>
      <c r="D2643" s="148" t="s">
        <v>162</v>
      </c>
      <c r="E2643" s="149" t="s">
        <v>1</v>
      </c>
      <c r="F2643" s="150" t="s">
        <v>480</v>
      </c>
      <c r="H2643" s="149" t="s">
        <v>1</v>
      </c>
      <c r="I2643" s="151"/>
      <c r="L2643" s="147"/>
      <c r="M2643" s="152"/>
      <c r="T2643" s="153"/>
      <c r="AT2643" s="149" t="s">
        <v>162</v>
      </c>
      <c r="AU2643" s="149" t="s">
        <v>82</v>
      </c>
      <c r="AV2643" s="12" t="s">
        <v>80</v>
      </c>
      <c r="AW2643" s="12" t="s">
        <v>30</v>
      </c>
      <c r="AX2643" s="12" t="s">
        <v>73</v>
      </c>
      <c r="AY2643" s="149" t="s">
        <v>155</v>
      </c>
    </row>
    <row r="2644" spans="2:65" s="12" customFormat="1" ht="10.199999999999999">
      <c r="B2644" s="147"/>
      <c r="D2644" s="148" t="s">
        <v>162</v>
      </c>
      <c r="E2644" s="149" t="s">
        <v>1</v>
      </c>
      <c r="F2644" s="150" t="s">
        <v>246</v>
      </c>
      <c r="H2644" s="149" t="s">
        <v>1</v>
      </c>
      <c r="I2644" s="151"/>
      <c r="L2644" s="147"/>
      <c r="M2644" s="152"/>
      <c r="T2644" s="153"/>
      <c r="AT2644" s="149" t="s">
        <v>162</v>
      </c>
      <c r="AU2644" s="149" t="s">
        <v>82</v>
      </c>
      <c r="AV2644" s="12" t="s">
        <v>80</v>
      </c>
      <c r="AW2644" s="12" t="s">
        <v>30</v>
      </c>
      <c r="AX2644" s="12" t="s">
        <v>73</v>
      </c>
      <c r="AY2644" s="149" t="s">
        <v>155</v>
      </c>
    </row>
    <row r="2645" spans="2:65" s="12" customFormat="1" ht="10.199999999999999">
      <c r="B2645" s="147"/>
      <c r="D2645" s="148" t="s">
        <v>162</v>
      </c>
      <c r="E2645" s="149" t="s">
        <v>1</v>
      </c>
      <c r="F2645" s="150" t="s">
        <v>247</v>
      </c>
      <c r="H2645" s="149" t="s">
        <v>1</v>
      </c>
      <c r="I2645" s="151"/>
      <c r="L2645" s="147"/>
      <c r="M2645" s="152"/>
      <c r="T2645" s="153"/>
      <c r="AT2645" s="149" t="s">
        <v>162</v>
      </c>
      <c r="AU2645" s="149" t="s">
        <v>82</v>
      </c>
      <c r="AV2645" s="12" t="s">
        <v>80</v>
      </c>
      <c r="AW2645" s="12" t="s">
        <v>30</v>
      </c>
      <c r="AX2645" s="12" t="s">
        <v>73</v>
      </c>
      <c r="AY2645" s="149" t="s">
        <v>155</v>
      </c>
    </row>
    <row r="2646" spans="2:65" s="12" customFormat="1" ht="10.199999999999999">
      <c r="B2646" s="147"/>
      <c r="D2646" s="148" t="s">
        <v>162</v>
      </c>
      <c r="E2646" s="149" t="s">
        <v>1</v>
      </c>
      <c r="F2646" s="150" t="s">
        <v>736</v>
      </c>
      <c r="H2646" s="149" t="s">
        <v>1</v>
      </c>
      <c r="I2646" s="151"/>
      <c r="L2646" s="147"/>
      <c r="M2646" s="152"/>
      <c r="T2646" s="153"/>
      <c r="AT2646" s="149" t="s">
        <v>162</v>
      </c>
      <c r="AU2646" s="149" t="s">
        <v>82</v>
      </c>
      <c r="AV2646" s="12" t="s">
        <v>80</v>
      </c>
      <c r="AW2646" s="12" t="s">
        <v>30</v>
      </c>
      <c r="AX2646" s="12" t="s">
        <v>73</v>
      </c>
      <c r="AY2646" s="149" t="s">
        <v>155</v>
      </c>
    </row>
    <row r="2647" spans="2:65" s="13" customFormat="1" ht="10.199999999999999">
      <c r="B2647" s="154"/>
      <c r="D2647" s="148" t="s">
        <v>162</v>
      </c>
      <c r="E2647" s="155" t="s">
        <v>1</v>
      </c>
      <c r="F2647" s="156" t="s">
        <v>2663</v>
      </c>
      <c r="H2647" s="157">
        <v>8</v>
      </c>
      <c r="I2647" s="158"/>
      <c r="L2647" s="154"/>
      <c r="M2647" s="159"/>
      <c r="T2647" s="160"/>
      <c r="AT2647" s="155" t="s">
        <v>162</v>
      </c>
      <c r="AU2647" s="155" t="s">
        <v>82</v>
      </c>
      <c r="AV2647" s="13" t="s">
        <v>82</v>
      </c>
      <c r="AW2647" s="13" t="s">
        <v>30</v>
      </c>
      <c r="AX2647" s="13" t="s">
        <v>73</v>
      </c>
      <c r="AY2647" s="155" t="s">
        <v>155</v>
      </c>
    </row>
    <row r="2648" spans="2:65" s="12" customFormat="1" ht="10.199999999999999">
      <c r="B2648" s="147"/>
      <c r="D2648" s="148" t="s">
        <v>162</v>
      </c>
      <c r="E2648" s="149" t="s">
        <v>1</v>
      </c>
      <c r="F2648" s="150" t="s">
        <v>738</v>
      </c>
      <c r="H2648" s="149" t="s">
        <v>1</v>
      </c>
      <c r="I2648" s="151"/>
      <c r="L2648" s="147"/>
      <c r="M2648" s="152"/>
      <c r="T2648" s="153"/>
      <c r="AT2648" s="149" t="s">
        <v>162</v>
      </c>
      <c r="AU2648" s="149" t="s">
        <v>82</v>
      </c>
      <c r="AV2648" s="12" t="s">
        <v>80</v>
      </c>
      <c r="AW2648" s="12" t="s">
        <v>30</v>
      </c>
      <c r="AX2648" s="12" t="s">
        <v>73</v>
      </c>
      <c r="AY2648" s="149" t="s">
        <v>155</v>
      </c>
    </row>
    <row r="2649" spans="2:65" s="13" customFormat="1" ht="10.199999999999999">
      <c r="B2649" s="154"/>
      <c r="D2649" s="148" t="s">
        <v>162</v>
      </c>
      <c r="E2649" s="155" t="s">
        <v>1</v>
      </c>
      <c r="F2649" s="156" t="s">
        <v>2663</v>
      </c>
      <c r="H2649" s="157">
        <v>8</v>
      </c>
      <c r="I2649" s="158"/>
      <c r="L2649" s="154"/>
      <c r="M2649" s="159"/>
      <c r="T2649" s="160"/>
      <c r="AT2649" s="155" t="s">
        <v>162</v>
      </c>
      <c r="AU2649" s="155" t="s">
        <v>82</v>
      </c>
      <c r="AV2649" s="13" t="s">
        <v>82</v>
      </c>
      <c r="AW2649" s="13" t="s">
        <v>30</v>
      </c>
      <c r="AX2649" s="13" t="s">
        <v>73</v>
      </c>
      <c r="AY2649" s="155" t="s">
        <v>155</v>
      </c>
    </row>
    <row r="2650" spans="2:65" s="12" customFormat="1" ht="10.199999999999999">
      <c r="B2650" s="147"/>
      <c r="D2650" s="148" t="s">
        <v>162</v>
      </c>
      <c r="E2650" s="149" t="s">
        <v>1</v>
      </c>
      <c r="F2650" s="150" t="s">
        <v>740</v>
      </c>
      <c r="H2650" s="149" t="s">
        <v>1</v>
      </c>
      <c r="I2650" s="151"/>
      <c r="L2650" s="147"/>
      <c r="M2650" s="152"/>
      <c r="T2650" s="153"/>
      <c r="AT2650" s="149" t="s">
        <v>162</v>
      </c>
      <c r="AU2650" s="149" t="s">
        <v>82</v>
      </c>
      <c r="AV2650" s="12" t="s">
        <v>80</v>
      </c>
      <c r="AW2650" s="12" t="s">
        <v>30</v>
      </c>
      <c r="AX2650" s="12" t="s">
        <v>73</v>
      </c>
      <c r="AY2650" s="149" t="s">
        <v>155</v>
      </c>
    </row>
    <row r="2651" spans="2:65" s="13" customFormat="1" ht="10.199999999999999">
      <c r="B2651" s="154"/>
      <c r="D2651" s="148" t="s">
        <v>162</v>
      </c>
      <c r="E2651" s="155" t="s">
        <v>1</v>
      </c>
      <c r="F2651" s="156" t="s">
        <v>2663</v>
      </c>
      <c r="H2651" s="157">
        <v>8</v>
      </c>
      <c r="I2651" s="158"/>
      <c r="L2651" s="154"/>
      <c r="M2651" s="159"/>
      <c r="T2651" s="160"/>
      <c r="AT2651" s="155" t="s">
        <v>162</v>
      </c>
      <c r="AU2651" s="155" t="s">
        <v>82</v>
      </c>
      <c r="AV2651" s="13" t="s">
        <v>82</v>
      </c>
      <c r="AW2651" s="13" t="s">
        <v>30</v>
      </c>
      <c r="AX2651" s="13" t="s">
        <v>73</v>
      </c>
      <c r="AY2651" s="155" t="s">
        <v>155</v>
      </c>
    </row>
    <row r="2652" spans="2:65" s="12" customFormat="1" ht="10.199999999999999">
      <c r="B2652" s="147"/>
      <c r="D2652" s="148" t="s">
        <v>162</v>
      </c>
      <c r="E2652" s="149" t="s">
        <v>1</v>
      </c>
      <c r="F2652" s="150" t="s">
        <v>742</v>
      </c>
      <c r="H2652" s="149" t="s">
        <v>1</v>
      </c>
      <c r="I2652" s="151"/>
      <c r="L2652" s="147"/>
      <c r="M2652" s="152"/>
      <c r="T2652" s="153"/>
      <c r="AT2652" s="149" t="s">
        <v>162</v>
      </c>
      <c r="AU2652" s="149" t="s">
        <v>82</v>
      </c>
      <c r="AV2652" s="12" t="s">
        <v>80</v>
      </c>
      <c r="AW2652" s="12" t="s">
        <v>30</v>
      </c>
      <c r="AX2652" s="12" t="s">
        <v>73</v>
      </c>
      <c r="AY2652" s="149" t="s">
        <v>155</v>
      </c>
    </row>
    <row r="2653" spans="2:65" s="13" customFormat="1" ht="10.199999999999999">
      <c r="B2653" s="154"/>
      <c r="D2653" s="148" t="s">
        <v>162</v>
      </c>
      <c r="E2653" s="155" t="s">
        <v>1</v>
      </c>
      <c r="F2653" s="156" t="s">
        <v>2663</v>
      </c>
      <c r="H2653" s="157">
        <v>8</v>
      </c>
      <c r="I2653" s="158"/>
      <c r="L2653" s="154"/>
      <c r="M2653" s="159"/>
      <c r="T2653" s="160"/>
      <c r="AT2653" s="155" t="s">
        <v>162</v>
      </c>
      <c r="AU2653" s="155" t="s">
        <v>82</v>
      </c>
      <c r="AV2653" s="13" t="s">
        <v>82</v>
      </c>
      <c r="AW2653" s="13" t="s">
        <v>30</v>
      </c>
      <c r="AX2653" s="13" t="s">
        <v>73</v>
      </c>
      <c r="AY2653" s="155" t="s">
        <v>155</v>
      </c>
    </row>
    <row r="2654" spans="2:65" s="12" customFormat="1" ht="10.199999999999999">
      <c r="B2654" s="147"/>
      <c r="D2654" s="148" t="s">
        <v>162</v>
      </c>
      <c r="E2654" s="149" t="s">
        <v>1</v>
      </c>
      <c r="F2654" s="150" t="s">
        <v>744</v>
      </c>
      <c r="H2654" s="149" t="s">
        <v>1</v>
      </c>
      <c r="I2654" s="151"/>
      <c r="L2654" s="147"/>
      <c r="M2654" s="152"/>
      <c r="T2654" s="153"/>
      <c r="AT2654" s="149" t="s">
        <v>162</v>
      </c>
      <c r="AU2654" s="149" t="s">
        <v>82</v>
      </c>
      <c r="AV2654" s="12" t="s">
        <v>80</v>
      </c>
      <c r="AW2654" s="12" t="s">
        <v>30</v>
      </c>
      <c r="AX2654" s="12" t="s">
        <v>73</v>
      </c>
      <c r="AY2654" s="149" t="s">
        <v>155</v>
      </c>
    </row>
    <row r="2655" spans="2:65" s="13" customFormat="1" ht="10.199999999999999">
      <c r="B2655" s="154"/>
      <c r="D2655" s="148" t="s">
        <v>162</v>
      </c>
      <c r="E2655" s="155" t="s">
        <v>1</v>
      </c>
      <c r="F2655" s="156" t="s">
        <v>2663</v>
      </c>
      <c r="H2655" s="157">
        <v>8</v>
      </c>
      <c r="I2655" s="158"/>
      <c r="L2655" s="154"/>
      <c r="M2655" s="159"/>
      <c r="T2655" s="160"/>
      <c r="AT2655" s="155" t="s">
        <v>162</v>
      </c>
      <c r="AU2655" s="155" t="s">
        <v>82</v>
      </c>
      <c r="AV2655" s="13" t="s">
        <v>82</v>
      </c>
      <c r="AW2655" s="13" t="s">
        <v>30</v>
      </c>
      <c r="AX2655" s="13" t="s">
        <v>73</v>
      </c>
      <c r="AY2655" s="155" t="s">
        <v>155</v>
      </c>
    </row>
    <row r="2656" spans="2:65" s="12" customFormat="1" ht="10.199999999999999">
      <c r="B2656" s="147"/>
      <c r="D2656" s="148" t="s">
        <v>162</v>
      </c>
      <c r="E2656" s="149" t="s">
        <v>1</v>
      </c>
      <c r="F2656" s="150" t="s">
        <v>746</v>
      </c>
      <c r="H2656" s="149" t="s">
        <v>1</v>
      </c>
      <c r="I2656" s="151"/>
      <c r="L2656" s="147"/>
      <c r="M2656" s="152"/>
      <c r="T2656" s="153"/>
      <c r="AT2656" s="149" t="s">
        <v>162</v>
      </c>
      <c r="AU2656" s="149" t="s">
        <v>82</v>
      </c>
      <c r="AV2656" s="12" t="s">
        <v>80</v>
      </c>
      <c r="AW2656" s="12" t="s">
        <v>30</v>
      </c>
      <c r="AX2656" s="12" t="s">
        <v>73</v>
      </c>
      <c r="AY2656" s="149" t="s">
        <v>155</v>
      </c>
    </row>
    <row r="2657" spans="2:65" s="13" customFormat="1" ht="10.199999999999999">
      <c r="B2657" s="154"/>
      <c r="D2657" s="148" t="s">
        <v>162</v>
      </c>
      <c r="E2657" s="155" t="s">
        <v>1</v>
      </c>
      <c r="F2657" s="156" t="s">
        <v>2663</v>
      </c>
      <c r="H2657" s="157">
        <v>8</v>
      </c>
      <c r="I2657" s="158"/>
      <c r="L2657" s="154"/>
      <c r="M2657" s="159"/>
      <c r="T2657" s="160"/>
      <c r="AT2657" s="155" t="s">
        <v>162</v>
      </c>
      <c r="AU2657" s="155" t="s">
        <v>82</v>
      </c>
      <c r="AV2657" s="13" t="s">
        <v>82</v>
      </c>
      <c r="AW2657" s="13" t="s">
        <v>30</v>
      </c>
      <c r="AX2657" s="13" t="s">
        <v>73</v>
      </c>
      <c r="AY2657" s="155" t="s">
        <v>155</v>
      </c>
    </row>
    <row r="2658" spans="2:65" s="15" customFormat="1" ht="10.199999999999999">
      <c r="B2658" s="168"/>
      <c r="D2658" s="148" t="s">
        <v>162</v>
      </c>
      <c r="E2658" s="169" t="s">
        <v>1</v>
      </c>
      <c r="F2658" s="170" t="s">
        <v>170</v>
      </c>
      <c r="H2658" s="171">
        <v>48</v>
      </c>
      <c r="I2658" s="172"/>
      <c r="L2658" s="168"/>
      <c r="M2658" s="173"/>
      <c r="T2658" s="174"/>
      <c r="AT2658" s="169" t="s">
        <v>162</v>
      </c>
      <c r="AU2658" s="169" t="s">
        <v>82</v>
      </c>
      <c r="AV2658" s="15" t="s">
        <v>87</v>
      </c>
      <c r="AW2658" s="15" t="s">
        <v>30</v>
      </c>
      <c r="AX2658" s="15" t="s">
        <v>73</v>
      </c>
      <c r="AY2658" s="169" t="s">
        <v>155</v>
      </c>
    </row>
    <row r="2659" spans="2:65" s="12" customFormat="1" ht="10.199999999999999">
      <c r="B2659" s="147"/>
      <c r="D2659" s="148" t="s">
        <v>162</v>
      </c>
      <c r="E2659" s="149" t="s">
        <v>1</v>
      </c>
      <c r="F2659" s="150" t="s">
        <v>548</v>
      </c>
      <c r="H2659" s="149" t="s">
        <v>1</v>
      </c>
      <c r="I2659" s="151"/>
      <c r="L2659" s="147"/>
      <c r="M2659" s="152"/>
      <c r="T2659" s="153"/>
      <c r="AT2659" s="149" t="s">
        <v>162</v>
      </c>
      <c r="AU2659" s="149" t="s">
        <v>82</v>
      </c>
      <c r="AV2659" s="12" t="s">
        <v>80</v>
      </c>
      <c r="AW2659" s="12" t="s">
        <v>30</v>
      </c>
      <c r="AX2659" s="12" t="s">
        <v>73</v>
      </c>
      <c r="AY2659" s="149" t="s">
        <v>155</v>
      </c>
    </row>
    <row r="2660" spans="2:65" s="13" customFormat="1" ht="10.199999999999999">
      <c r="B2660" s="154"/>
      <c r="D2660" s="148" t="s">
        <v>162</v>
      </c>
      <c r="E2660" s="155" t="s">
        <v>1</v>
      </c>
      <c r="F2660" s="156" t="s">
        <v>2664</v>
      </c>
      <c r="H2660" s="157">
        <v>16</v>
      </c>
      <c r="I2660" s="158"/>
      <c r="L2660" s="154"/>
      <c r="M2660" s="159"/>
      <c r="T2660" s="160"/>
      <c r="AT2660" s="155" t="s">
        <v>162</v>
      </c>
      <c r="AU2660" s="155" t="s">
        <v>82</v>
      </c>
      <c r="AV2660" s="13" t="s">
        <v>82</v>
      </c>
      <c r="AW2660" s="13" t="s">
        <v>30</v>
      </c>
      <c r="AX2660" s="13" t="s">
        <v>73</v>
      </c>
      <c r="AY2660" s="155" t="s">
        <v>155</v>
      </c>
    </row>
    <row r="2661" spans="2:65" s="15" customFormat="1" ht="10.199999999999999">
      <c r="B2661" s="168"/>
      <c r="D2661" s="148" t="s">
        <v>162</v>
      </c>
      <c r="E2661" s="169" t="s">
        <v>1</v>
      </c>
      <c r="F2661" s="170" t="s">
        <v>170</v>
      </c>
      <c r="H2661" s="171">
        <v>16</v>
      </c>
      <c r="I2661" s="172"/>
      <c r="L2661" s="168"/>
      <c r="M2661" s="173"/>
      <c r="T2661" s="174"/>
      <c r="AT2661" s="169" t="s">
        <v>162</v>
      </c>
      <c r="AU2661" s="169" t="s">
        <v>82</v>
      </c>
      <c r="AV2661" s="15" t="s">
        <v>87</v>
      </c>
      <c r="AW2661" s="15" t="s">
        <v>30</v>
      </c>
      <c r="AX2661" s="15" t="s">
        <v>73</v>
      </c>
      <c r="AY2661" s="169" t="s">
        <v>155</v>
      </c>
    </row>
    <row r="2662" spans="2:65" s="14" customFormat="1" ht="10.199999999999999">
      <c r="B2662" s="161"/>
      <c r="D2662" s="148" t="s">
        <v>162</v>
      </c>
      <c r="E2662" s="162" t="s">
        <v>1</v>
      </c>
      <c r="F2662" s="163" t="s">
        <v>165</v>
      </c>
      <c r="H2662" s="164">
        <v>64</v>
      </c>
      <c r="I2662" s="165"/>
      <c r="L2662" s="161"/>
      <c r="M2662" s="166"/>
      <c r="T2662" s="167"/>
      <c r="AT2662" s="162" t="s">
        <v>162</v>
      </c>
      <c r="AU2662" s="162" t="s">
        <v>82</v>
      </c>
      <c r="AV2662" s="14" t="s">
        <v>90</v>
      </c>
      <c r="AW2662" s="14" t="s">
        <v>30</v>
      </c>
      <c r="AX2662" s="14" t="s">
        <v>80</v>
      </c>
      <c r="AY2662" s="162" t="s">
        <v>155</v>
      </c>
    </row>
    <row r="2663" spans="2:65" s="1" customFormat="1" ht="24.15" customHeight="1">
      <c r="B2663" s="32"/>
      <c r="C2663" s="133" t="s">
        <v>2665</v>
      </c>
      <c r="D2663" s="133" t="s">
        <v>158</v>
      </c>
      <c r="E2663" s="134" t="s">
        <v>2666</v>
      </c>
      <c r="F2663" s="135" t="s">
        <v>2667</v>
      </c>
      <c r="G2663" s="136" t="s">
        <v>213</v>
      </c>
      <c r="H2663" s="137">
        <v>95.495000000000005</v>
      </c>
      <c r="I2663" s="138"/>
      <c r="J2663" s="139">
        <f>ROUND(I2663*H2663,2)</f>
        <v>0</v>
      </c>
      <c r="K2663" s="140"/>
      <c r="L2663" s="32"/>
      <c r="M2663" s="141" t="s">
        <v>1</v>
      </c>
      <c r="N2663" s="142" t="s">
        <v>38</v>
      </c>
      <c r="P2663" s="143">
        <f>O2663*H2663</f>
        <v>0</v>
      </c>
      <c r="Q2663" s="143">
        <v>0</v>
      </c>
      <c r="R2663" s="143">
        <f>Q2663*H2663</f>
        <v>0</v>
      </c>
      <c r="S2663" s="143">
        <v>0</v>
      </c>
      <c r="T2663" s="144">
        <f>S2663*H2663</f>
        <v>0</v>
      </c>
      <c r="AR2663" s="145" t="s">
        <v>242</v>
      </c>
      <c r="AT2663" s="145" t="s">
        <v>158</v>
      </c>
      <c r="AU2663" s="145" t="s">
        <v>82</v>
      </c>
      <c r="AY2663" s="17" t="s">
        <v>155</v>
      </c>
      <c r="BE2663" s="146">
        <f>IF(N2663="základní",J2663,0)</f>
        <v>0</v>
      </c>
      <c r="BF2663" s="146">
        <f>IF(N2663="snížená",J2663,0)</f>
        <v>0</v>
      </c>
      <c r="BG2663" s="146">
        <f>IF(N2663="zákl. přenesená",J2663,0)</f>
        <v>0</v>
      </c>
      <c r="BH2663" s="146">
        <f>IF(N2663="sníž. přenesená",J2663,0)</f>
        <v>0</v>
      </c>
      <c r="BI2663" s="146">
        <f>IF(N2663="nulová",J2663,0)</f>
        <v>0</v>
      </c>
      <c r="BJ2663" s="17" t="s">
        <v>80</v>
      </c>
      <c r="BK2663" s="146">
        <f>ROUND(I2663*H2663,2)</f>
        <v>0</v>
      </c>
      <c r="BL2663" s="17" t="s">
        <v>242</v>
      </c>
      <c r="BM2663" s="145" t="s">
        <v>2668</v>
      </c>
    </row>
    <row r="2664" spans="2:65" s="13" customFormat="1" ht="10.199999999999999">
      <c r="B2664" s="154"/>
      <c r="D2664" s="148" t="s">
        <v>162</v>
      </c>
      <c r="E2664" s="155" t="s">
        <v>1</v>
      </c>
      <c r="F2664" s="156" t="s">
        <v>2669</v>
      </c>
      <c r="H2664" s="157">
        <v>95.495000000000005</v>
      </c>
      <c r="I2664" s="158"/>
      <c r="L2664" s="154"/>
      <c r="M2664" s="159"/>
      <c r="T2664" s="160"/>
      <c r="AT2664" s="155" t="s">
        <v>162</v>
      </c>
      <c r="AU2664" s="155" t="s">
        <v>82</v>
      </c>
      <c r="AV2664" s="13" t="s">
        <v>82</v>
      </c>
      <c r="AW2664" s="13" t="s">
        <v>30</v>
      </c>
      <c r="AX2664" s="13" t="s">
        <v>73</v>
      </c>
      <c r="AY2664" s="155" t="s">
        <v>155</v>
      </c>
    </row>
    <row r="2665" spans="2:65" s="14" customFormat="1" ht="10.199999999999999">
      <c r="B2665" s="161"/>
      <c r="D2665" s="148" t="s">
        <v>162</v>
      </c>
      <c r="E2665" s="162" t="s">
        <v>1</v>
      </c>
      <c r="F2665" s="163" t="s">
        <v>165</v>
      </c>
      <c r="H2665" s="164">
        <v>95.495000000000005</v>
      </c>
      <c r="I2665" s="165"/>
      <c r="L2665" s="161"/>
      <c r="M2665" s="166"/>
      <c r="T2665" s="167"/>
      <c r="AT2665" s="162" t="s">
        <v>162</v>
      </c>
      <c r="AU2665" s="162" t="s">
        <v>82</v>
      </c>
      <c r="AV2665" s="14" t="s">
        <v>90</v>
      </c>
      <c r="AW2665" s="14" t="s">
        <v>30</v>
      </c>
      <c r="AX2665" s="14" t="s">
        <v>80</v>
      </c>
      <c r="AY2665" s="162" t="s">
        <v>155</v>
      </c>
    </row>
    <row r="2666" spans="2:65" s="1" customFormat="1" ht="49.05" customHeight="1">
      <c r="B2666" s="32"/>
      <c r="C2666" s="133" t="s">
        <v>1703</v>
      </c>
      <c r="D2666" s="133" t="s">
        <v>158</v>
      </c>
      <c r="E2666" s="134" t="s">
        <v>2670</v>
      </c>
      <c r="F2666" s="135" t="s">
        <v>2671</v>
      </c>
      <c r="G2666" s="136" t="s">
        <v>335</v>
      </c>
      <c r="H2666" s="137">
        <v>2.88</v>
      </c>
      <c r="I2666" s="138"/>
      <c r="J2666" s="139">
        <f>ROUND(I2666*H2666,2)</f>
        <v>0</v>
      </c>
      <c r="K2666" s="140"/>
      <c r="L2666" s="32"/>
      <c r="M2666" s="141" t="s">
        <v>1</v>
      </c>
      <c r="N2666" s="142" t="s">
        <v>38</v>
      </c>
      <c r="P2666" s="143">
        <f>O2666*H2666</f>
        <v>0</v>
      </c>
      <c r="Q2666" s="143">
        <v>0</v>
      </c>
      <c r="R2666" s="143">
        <f>Q2666*H2666</f>
        <v>0</v>
      </c>
      <c r="S2666" s="143">
        <v>0</v>
      </c>
      <c r="T2666" s="144">
        <f>S2666*H2666</f>
        <v>0</v>
      </c>
      <c r="AR2666" s="145" t="s">
        <v>242</v>
      </c>
      <c r="AT2666" s="145" t="s">
        <v>158</v>
      </c>
      <c r="AU2666" s="145" t="s">
        <v>82</v>
      </c>
      <c r="AY2666" s="17" t="s">
        <v>155</v>
      </c>
      <c r="BE2666" s="146">
        <f>IF(N2666="základní",J2666,0)</f>
        <v>0</v>
      </c>
      <c r="BF2666" s="146">
        <f>IF(N2666="snížená",J2666,0)</f>
        <v>0</v>
      </c>
      <c r="BG2666" s="146">
        <f>IF(N2666="zákl. přenesená",J2666,0)</f>
        <v>0</v>
      </c>
      <c r="BH2666" s="146">
        <f>IF(N2666="sníž. přenesená",J2666,0)</f>
        <v>0</v>
      </c>
      <c r="BI2666" s="146">
        <f>IF(N2666="nulová",J2666,0)</f>
        <v>0</v>
      </c>
      <c r="BJ2666" s="17" t="s">
        <v>80</v>
      </c>
      <c r="BK2666" s="146">
        <f>ROUND(I2666*H2666,2)</f>
        <v>0</v>
      </c>
      <c r="BL2666" s="17" t="s">
        <v>242</v>
      </c>
      <c r="BM2666" s="145" t="s">
        <v>2672</v>
      </c>
    </row>
    <row r="2667" spans="2:65" s="11" customFormat="1" ht="22.8" customHeight="1">
      <c r="B2667" s="121"/>
      <c r="D2667" s="122" t="s">
        <v>72</v>
      </c>
      <c r="E2667" s="131" t="s">
        <v>2673</v>
      </c>
      <c r="F2667" s="131" t="s">
        <v>2674</v>
      </c>
      <c r="I2667" s="124"/>
      <c r="J2667" s="132">
        <f>BK2667</f>
        <v>0</v>
      </c>
      <c r="L2667" s="121"/>
      <c r="M2667" s="126"/>
      <c r="P2667" s="127">
        <f>SUM(P2668:P2691)</f>
        <v>0</v>
      </c>
      <c r="R2667" s="127">
        <f>SUM(R2668:R2691)</f>
        <v>0</v>
      </c>
      <c r="T2667" s="128">
        <f>SUM(T2668:T2691)</f>
        <v>0</v>
      </c>
      <c r="AR2667" s="122" t="s">
        <v>82</v>
      </c>
      <c r="AT2667" s="129" t="s">
        <v>72</v>
      </c>
      <c r="AU2667" s="129" t="s">
        <v>80</v>
      </c>
      <c r="AY2667" s="122" t="s">
        <v>155</v>
      </c>
      <c r="BK2667" s="130">
        <f>SUM(BK2668:BK2691)</f>
        <v>0</v>
      </c>
    </row>
    <row r="2668" spans="2:65" s="1" customFormat="1" ht="24.15" customHeight="1">
      <c r="B2668" s="32"/>
      <c r="C2668" s="133" t="s">
        <v>2675</v>
      </c>
      <c r="D2668" s="133" t="s">
        <v>158</v>
      </c>
      <c r="E2668" s="134" t="s">
        <v>2676</v>
      </c>
      <c r="F2668" s="135" t="s">
        <v>2677</v>
      </c>
      <c r="G2668" s="136" t="s">
        <v>213</v>
      </c>
      <c r="H2668" s="137">
        <v>1466.6320000000001</v>
      </c>
      <c r="I2668" s="138"/>
      <c r="J2668" s="139">
        <f>ROUND(I2668*H2668,2)</f>
        <v>0</v>
      </c>
      <c r="K2668" s="140"/>
      <c r="L2668" s="32"/>
      <c r="M2668" s="141" t="s">
        <v>1</v>
      </c>
      <c r="N2668" s="142" t="s">
        <v>38</v>
      </c>
      <c r="P2668" s="143">
        <f>O2668*H2668</f>
        <v>0</v>
      </c>
      <c r="Q2668" s="143">
        <v>0</v>
      </c>
      <c r="R2668" s="143">
        <f>Q2668*H2668</f>
        <v>0</v>
      </c>
      <c r="S2668" s="143">
        <v>0</v>
      </c>
      <c r="T2668" s="144">
        <f>S2668*H2668</f>
        <v>0</v>
      </c>
      <c r="AR2668" s="145" t="s">
        <v>242</v>
      </c>
      <c r="AT2668" s="145" t="s">
        <v>158</v>
      </c>
      <c r="AU2668" s="145" t="s">
        <v>82</v>
      </c>
      <c r="AY2668" s="17" t="s">
        <v>155</v>
      </c>
      <c r="BE2668" s="146">
        <f>IF(N2668="základní",J2668,0)</f>
        <v>0</v>
      </c>
      <c r="BF2668" s="146">
        <f>IF(N2668="snížená",J2668,0)</f>
        <v>0</v>
      </c>
      <c r="BG2668" s="146">
        <f>IF(N2668="zákl. přenesená",J2668,0)</f>
        <v>0</v>
      </c>
      <c r="BH2668" s="146">
        <f>IF(N2668="sníž. přenesená",J2668,0)</f>
        <v>0</v>
      </c>
      <c r="BI2668" s="146">
        <f>IF(N2668="nulová",J2668,0)</f>
        <v>0</v>
      </c>
      <c r="BJ2668" s="17" t="s">
        <v>80</v>
      </c>
      <c r="BK2668" s="146">
        <f>ROUND(I2668*H2668,2)</f>
        <v>0</v>
      </c>
      <c r="BL2668" s="17" t="s">
        <v>242</v>
      </c>
      <c r="BM2668" s="145" t="s">
        <v>2678</v>
      </c>
    </row>
    <row r="2669" spans="2:65" s="1" customFormat="1" ht="44.25" customHeight="1">
      <c r="B2669" s="32"/>
      <c r="C2669" s="133" t="s">
        <v>1707</v>
      </c>
      <c r="D2669" s="133" t="s">
        <v>158</v>
      </c>
      <c r="E2669" s="134" t="s">
        <v>2679</v>
      </c>
      <c r="F2669" s="135" t="s">
        <v>2680</v>
      </c>
      <c r="G2669" s="136" t="s">
        <v>213</v>
      </c>
      <c r="H2669" s="137">
        <v>1466.6320000000001</v>
      </c>
      <c r="I2669" s="138"/>
      <c r="J2669" s="139">
        <f>ROUND(I2669*H2669,2)</f>
        <v>0</v>
      </c>
      <c r="K2669" s="140"/>
      <c r="L2669" s="32"/>
      <c r="M2669" s="141" t="s">
        <v>1</v>
      </c>
      <c r="N2669" s="142" t="s">
        <v>38</v>
      </c>
      <c r="P2669" s="143">
        <f>O2669*H2669</f>
        <v>0</v>
      </c>
      <c r="Q2669" s="143">
        <v>0</v>
      </c>
      <c r="R2669" s="143">
        <f>Q2669*H2669</f>
        <v>0</v>
      </c>
      <c r="S2669" s="143">
        <v>0</v>
      </c>
      <c r="T2669" s="144">
        <f>S2669*H2669</f>
        <v>0</v>
      </c>
      <c r="AR2669" s="145" t="s">
        <v>242</v>
      </c>
      <c r="AT2669" s="145" t="s">
        <v>158</v>
      </c>
      <c r="AU2669" s="145" t="s">
        <v>82</v>
      </c>
      <c r="AY2669" s="17" t="s">
        <v>155</v>
      </c>
      <c r="BE2669" s="146">
        <f>IF(N2669="základní",J2669,0)</f>
        <v>0</v>
      </c>
      <c r="BF2669" s="146">
        <f>IF(N2669="snížená",J2669,0)</f>
        <v>0</v>
      </c>
      <c r="BG2669" s="146">
        <f>IF(N2669="zákl. přenesená",J2669,0)</f>
        <v>0</v>
      </c>
      <c r="BH2669" s="146">
        <f>IF(N2669="sníž. přenesená",J2669,0)</f>
        <v>0</v>
      </c>
      <c r="BI2669" s="146">
        <f>IF(N2669="nulová",J2669,0)</f>
        <v>0</v>
      </c>
      <c r="BJ2669" s="17" t="s">
        <v>80</v>
      </c>
      <c r="BK2669" s="146">
        <f>ROUND(I2669*H2669,2)</f>
        <v>0</v>
      </c>
      <c r="BL2669" s="17" t="s">
        <v>242</v>
      </c>
      <c r="BM2669" s="145" t="s">
        <v>2681</v>
      </c>
    </row>
    <row r="2670" spans="2:65" s="1" customFormat="1" ht="24.15" customHeight="1">
      <c r="B2670" s="32"/>
      <c r="C2670" s="133" t="s">
        <v>2682</v>
      </c>
      <c r="D2670" s="133" t="s">
        <v>158</v>
      </c>
      <c r="E2670" s="134" t="s">
        <v>2683</v>
      </c>
      <c r="F2670" s="135" t="s">
        <v>2684</v>
      </c>
      <c r="G2670" s="136" t="s">
        <v>213</v>
      </c>
      <c r="H2670" s="137">
        <v>286.98</v>
      </c>
      <c r="I2670" s="138"/>
      <c r="J2670" s="139">
        <f>ROUND(I2670*H2670,2)</f>
        <v>0</v>
      </c>
      <c r="K2670" s="140"/>
      <c r="L2670" s="32"/>
      <c r="M2670" s="141" t="s">
        <v>1</v>
      </c>
      <c r="N2670" s="142" t="s">
        <v>38</v>
      </c>
      <c r="P2670" s="143">
        <f>O2670*H2670</f>
        <v>0</v>
      </c>
      <c r="Q2670" s="143">
        <v>0</v>
      </c>
      <c r="R2670" s="143">
        <f>Q2670*H2670</f>
        <v>0</v>
      </c>
      <c r="S2670" s="143">
        <v>0</v>
      </c>
      <c r="T2670" s="144">
        <f>S2670*H2670</f>
        <v>0</v>
      </c>
      <c r="AR2670" s="145" t="s">
        <v>242</v>
      </c>
      <c r="AT2670" s="145" t="s">
        <v>158</v>
      </c>
      <c r="AU2670" s="145" t="s">
        <v>82</v>
      </c>
      <c r="AY2670" s="17" t="s">
        <v>155</v>
      </c>
      <c r="BE2670" s="146">
        <f>IF(N2670="základní",J2670,0)</f>
        <v>0</v>
      </c>
      <c r="BF2670" s="146">
        <f>IF(N2670="snížená",J2670,0)</f>
        <v>0</v>
      </c>
      <c r="BG2670" s="146">
        <f>IF(N2670="zákl. přenesená",J2670,0)</f>
        <v>0</v>
      </c>
      <c r="BH2670" s="146">
        <f>IF(N2670="sníž. přenesená",J2670,0)</f>
        <v>0</v>
      </c>
      <c r="BI2670" s="146">
        <f>IF(N2670="nulová",J2670,0)</f>
        <v>0</v>
      </c>
      <c r="BJ2670" s="17" t="s">
        <v>80</v>
      </c>
      <c r="BK2670" s="146">
        <f>ROUND(I2670*H2670,2)</f>
        <v>0</v>
      </c>
      <c r="BL2670" s="17" t="s">
        <v>242</v>
      </c>
      <c r="BM2670" s="145" t="s">
        <v>2685</v>
      </c>
    </row>
    <row r="2671" spans="2:65" s="13" customFormat="1" ht="10.199999999999999">
      <c r="B2671" s="154"/>
      <c r="D2671" s="148" t="s">
        <v>162</v>
      </c>
      <c r="E2671" s="155" t="s">
        <v>1</v>
      </c>
      <c r="F2671" s="156" t="s">
        <v>2686</v>
      </c>
      <c r="H2671" s="157">
        <v>286.98</v>
      </c>
      <c r="I2671" s="158"/>
      <c r="L2671" s="154"/>
      <c r="M2671" s="159"/>
      <c r="T2671" s="160"/>
      <c r="AT2671" s="155" t="s">
        <v>162</v>
      </c>
      <c r="AU2671" s="155" t="s">
        <v>82</v>
      </c>
      <c r="AV2671" s="13" t="s">
        <v>82</v>
      </c>
      <c r="AW2671" s="13" t="s">
        <v>30</v>
      </c>
      <c r="AX2671" s="13" t="s">
        <v>73</v>
      </c>
      <c r="AY2671" s="155" t="s">
        <v>155</v>
      </c>
    </row>
    <row r="2672" spans="2:65" s="14" customFormat="1" ht="10.199999999999999">
      <c r="B2672" s="161"/>
      <c r="D2672" s="148" t="s">
        <v>162</v>
      </c>
      <c r="E2672" s="162" t="s">
        <v>1</v>
      </c>
      <c r="F2672" s="163" t="s">
        <v>165</v>
      </c>
      <c r="H2672" s="164">
        <v>286.98</v>
      </c>
      <c r="I2672" s="165"/>
      <c r="L2672" s="161"/>
      <c r="M2672" s="166"/>
      <c r="T2672" s="167"/>
      <c r="AT2672" s="162" t="s">
        <v>162</v>
      </c>
      <c r="AU2672" s="162" t="s">
        <v>82</v>
      </c>
      <c r="AV2672" s="14" t="s">
        <v>90</v>
      </c>
      <c r="AW2672" s="14" t="s">
        <v>30</v>
      </c>
      <c r="AX2672" s="14" t="s">
        <v>80</v>
      </c>
      <c r="AY2672" s="162" t="s">
        <v>155</v>
      </c>
    </row>
    <row r="2673" spans="2:65" s="1" customFormat="1" ht="24.15" customHeight="1">
      <c r="B2673" s="32"/>
      <c r="C2673" s="133" t="s">
        <v>1710</v>
      </c>
      <c r="D2673" s="133" t="s">
        <v>158</v>
      </c>
      <c r="E2673" s="134" t="s">
        <v>2687</v>
      </c>
      <c r="F2673" s="135" t="s">
        <v>2688</v>
      </c>
      <c r="G2673" s="136" t="s">
        <v>213</v>
      </c>
      <c r="H2673" s="137">
        <v>187.232</v>
      </c>
      <c r="I2673" s="138"/>
      <c r="J2673" s="139">
        <f>ROUND(I2673*H2673,2)</f>
        <v>0</v>
      </c>
      <c r="K2673" s="140"/>
      <c r="L2673" s="32"/>
      <c r="M2673" s="141" t="s">
        <v>1</v>
      </c>
      <c r="N2673" s="142" t="s">
        <v>38</v>
      </c>
      <c r="P2673" s="143">
        <f>O2673*H2673</f>
        <v>0</v>
      </c>
      <c r="Q2673" s="143">
        <v>0</v>
      </c>
      <c r="R2673" s="143">
        <f>Q2673*H2673</f>
        <v>0</v>
      </c>
      <c r="S2673" s="143">
        <v>0</v>
      </c>
      <c r="T2673" s="144">
        <f>S2673*H2673</f>
        <v>0</v>
      </c>
      <c r="AR2673" s="145" t="s">
        <v>242</v>
      </c>
      <c r="AT2673" s="145" t="s">
        <v>158</v>
      </c>
      <c r="AU2673" s="145" t="s">
        <v>82</v>
      </c>
      <c r="AY2673" s="17" t="s">
        <v>155</v>
      </c>
      <c r="BE2673" s="146">
        <f>IF(N2673="základní",J2673,0)</f>
        <v>0</v>
      </c>
      <c r="BF2673" s="146">
        <f>IF(N2673="snížená",J2673,0)</f>
        <v>0</v>
      </c>
      <c r="BG2673" s="146">
        <f>IF(N2673="zákl. přenesená",J2673,0)</f>
        <v>0</v>
      </c>
      <c r="BH2673" s="146">
        <f>IF(N2673="sníž. přenesená",J2673,0)</f>
        <v>0</v>
      </c>
      <c r="BI2673" s="146">
        <f>IF(N2673="nulová",J2673,0)</f>
        <v>0</v>
      </c>
      <c r="BJ2673" s="17" t="s">
        <v>80</v>
      </c>
      <c r="BK2673" s="146">
        <f>ROUND(I2673*H2673,2)</f>
        <v>0</v>
      </c>
      <c r="BL2673" s="17" t="s">
        <v>242</v>
      </c>
      <c r="BM2673" s="145" t="s">
        <v>2689</v>
      </c>
    </row>
    <row r="2674" spans="2:65" s="12" customFormat="1" ht="10.199999999999999">
      <c r="B2674" s="147"/>
      <c r="D2674" s="148" t="s">
        <v>162</v>
      </c>
      <c r="E2674" s="149" t="s">
        <v>1</v>
      </c>
      <c r="F2674" s="150" t="s">
        <v>2690</v>
      </c>
      <c r="H2674" s="149" t="s">
        <v>1</v>
      </c>
      <c r="I2674" s="151"/>
      <c r="L2674" s="147"/>
      <c r="M2674" s="152"/>
      <c r="T2674" s="153"/>
      <c r="AT2674" s="149" t="s">
        <v>162</v>
      </c>
      <c r="AU2674" s="149" t="s">
        <v>82</v>
      </c>
      <c r="AV2674" s="12" t="s">
        <v>80</v>
      </c>
      <c r="AW2674" s="12" t="s">
        <v>30</v>
      </c>
      <c r="AX2674" s="12" t="s">
        <v>73</v>
      </c>
      <c r="AY2674" s="149" t="s">
        <v>155</v>
      </c>
    </row>
    <row r="2675" spans="2:65" s="13" customFormat="1" ht="10.199999999999999">
      <c r="B2675" s="154"/>
      <c r="D2675" s="148" t="s">
        <v>162</v>
      </c>
      <c r="E2675" s="155" t="s">
        <v>1</v>
      </c>
      <c r="F2675" s="156" t="s">
        <v>2691</v>
      </c>
      <c r="H2675" s="157">
        <v>52.518000000000001</v>
      </c>
      <c r="I2675" s="158"/>
      <c r="L2675" s="154"/>
      <c r="M2675" s="159"/>
      <c r="T2675" s="160"/>
      <c r="AT2675" s="155" t="s">
        <v>162</v>
      </c>
      <c r="AU2675" s="155" t="s">
        <v>82</v>
      </c>
      <c r="AV2675" s="13" t="s">
        <v>82</v>
      </c>
      <c r="AW2675" s="13" t="s">
        <v>30</v>
      </c>
      <c r="AX2675" s="13" t="s">
        <v>73</v>
      </c>
      <c r="AY2675" s="155" t="s">
        <v>155</v>
      </c>
    </row>
    <row r="2676" spans="2:65" s="12" customFormat="1" ht="10.199999999999999">
      <c r="B2676" s="147"/>
      <c r="D2676" s="148" t="s">
        <v>162</v>
      </c>
      <c r="E2676" s="149" t="s">
        <v>1</v>
      </c>
      <c r="F2676" s="150" t="s">
        <v>2692</v>
      </c>
      <c r="H2676" s="149" t="s">
        <v>1</v>
      </c>
      <c r="I2676" s="151"/>
      <c r="L2676" s="147"/>
      <c r="M2676" s="152"/>
      <c r="T2676" s="153"/>
      <c r="AT2676" s="149" t="s">
        <v>162</v>
      </c>
      <c r="AU2676" s="149" t="s">
        <v>82</v>
      </c>
      <c r="AV2676" s="12" t="s">
        <v>80</v>
      </c>
      <c r="AW2676" s="12" t="s">
        <v>30</v>
      </c>
      <c r="AX2676" s="12" t="s">
        <v>73</v>
      </c>
      <c r="AY2676" s="149" t="s">
        <v>155</v>
      </c>
    </row>
    <row r="2677" spans="2:65" s="13" customFormat="1" ht="10.199999999999999">
      <c r="B2677" s="154"/>
      <c r="D2677" s="148" t="s">
        <v>162</v>
      </c>
      <c r="E2677" s="155" t="s">
        <v>1</v>
      </c>
      <c r="F2677" s="156" t="s">
        <v>2693</v>
      </c>
      <c r="H2677" s="157">
        <v>31.5</v>
      </c>
      <c r="I2677" s="158"/>
      <c r="L2677" s="154"/>
      <c r="M2677" s="159"/>
      <c r="T2677" s="160"/>
      <c r="AT2677" s="155" t="s">
        <v>162</v>
      </c>
      <c r="AU2677" s="155" t="s">
        <v>82</v>
      </c>
      <c r="AV2677" s="13" t="s">
        <v>82</v>
      </c>
      <c r="AW2677" s="13" t="s">
        <v>30</v>
      </c>
      <c r="AX2677" s="13" t="s">
        <v>73</v>
      </c>
      <c r="AY2677" s="155" t="s">
        <v>155</v>
      </c>
    </row>
    <row r="2678" spans="2:65" s="13" customFormat="1" ht="10.199999999999999">
      <c r="B2678" s="154"/>
      <c r="D2678" s="148" t="s">
        <v>162</v>
      </c>
      <c r="E2678" s="155" t="s">
        <v>1</v>
      </c>
      <c r="F2678" s="156" t="s">
        <v>2694</v>
      </c>
      <c r="H2678" s="157">
        <v>10.5</v>
      </c>
      <c r="I2678" s="158"/>
      <c r="L2678" s="154"/>
      <c r="M2678" s="159"/>
      <c r="T2678" s="160"/>
      <c r="AT2678" s="155" t="s">
        <v>162</v>
      </c>
      <c r="AU2678" s="155" t="s">
        <v>82</v>
      </c>
      <c r="AV2678" s="13" t="s">
        <v>82</v>
      </c>
      <c r="AW2678" s="13" t="s">
        <v>30</v>
      </c>
      <c r="AX2678" s="13" t="s">
        <v>73</v>
      </c>
      <c r="AY2678" s="155" t="s">
        <v>155</v>
      </c>
    </row>
    <row r="2679" spans="2:65" s="13" customFormat="1" ht="10.199999999999999">
      <c r="B2679" s="154"/>
      <c r="D2679" s="148" t="s">
        <v>162</v>
      </c>
      <c r="E2679" s="155" t="s">
        <v>1</v>
      </c>
      <c r="F2679" s="156" t="s">
        <v>2695</v>
      </c>
      <c r="H2679" s="157">
        <v>7.75</v>
      </c>
      <c r="I2679" s="158"/>
      <c r="L2679" s="154"/>
      <c r="M2679" s="159"/>
      <c r="T2679" s="160"/>
      <c r="AT2679" s="155" t="s">
        <v>162</v>
      </c>
      <c r="AU2679" s="155" t="s">
        <v>82</v>
      </c>
      <c r="AV2679" s="13" t="s">
        <v>82</v>
      </c>
      <c r="AW2679" s="13" t="s">
        <v>30</v>
      </c>
      <c r="AX2679" s="13" t="s">
        <v>73</v>
      </c>
      <c r="AY2679" s="155" t="s">
        <v>155</v>
      </c>
    </row>
    <row r="2680" spans="2:65" s="13" customFormat="1" ht="10.199999999999999">
      <c r="B2680" s="154"/>
      <c r="D2680" s="148" t="s">
        <v>162</v>
      </c>
      <c r="E2680" s="155" t="s">
        <v>1</v>
      </c>
      <c r="F2680" s="156" t="s">
        <v>2696</v>
      </c>
      <c r="H2680" s="157">
        <v>8.5340000000000007</v>
      </c>
      <c r="I2680" s="158"/>
      <c r="L2680" s="154"/>
      <c r="M2680" s="159"/>
      <c r="T2680" s="160"/>
      <c r="AT2680" s="155" t="s">
        <v>162</v>
      </c>
      <c r="AU2680" s="155" t="s">
        <v>82</v>
      </c>
      <c r="AV2680" s="13" t="s">
        <v>82</v>
      </c>
      <c r="AW2680" s="13" t="s">
        <v>30</v>
      </c>
      <c r="AX2680" s="13" t="s">
        <v>73</v>
      </c>
      <c r="AY2680" s="155" t="s">
        <v>155</v>
      </c>
    </row>
    <row r="2681" spans="2:65" s="13" customFormat="1" ht="10.199999999999999">
      <c r="B2681" s="154"/>
      <c r="D2681" s="148" t="s">
        <v>162</v>
      </c>
      <c r="E2681" s="155" t="s">
        <v>1</v>
      </c>
      <c r="F2681" s="156" t="s">
        <v>2697</v>
      </c>
      <c r="H2681" s="157">
        <v>10.039999999999999</v>
      </c>
      <c r="I2681" s="158"/>
      <c r="L2681" s="154"/>
      <c r="M2681" s="159"/>
      <c r="T2681" s="160"/>
      <c r="AT2681" s="155" t="s">
        <v>162</v>
      </c>
      <c r="AU2681" s="155" t="s">
        <v>82</v>
      </c>
      <c r="AV2681" s="13" t="s">
        <v>82</v>
      </c>
      <c r="AW2681" s="13" t="s">
        <v>30</v>
      </c>
      <c r="AX2681" s="13" t="s">
        <v>73</v>
      </c>
      <c r="AY2681" s="155" t="s">
        <v>155</v>
      </c>
    </row>
    <row r="2682" spans="2:65" s="13" customFormat="1" ht="10.199999999999999">
      <c r="B2682" s="154"/>
      <c r="D2682" s="148" t="s">
        <v>162</v>
      </c>
      <c r="E2682" s="155" t="s">
        <v>1</v>
      </c>
      <c r="F2682" s="156" t="s">
        <v>2698</v>
      </c>
      <c r="H2682" s="157">
        <v>13.554</v>
      </c>
      <c r="I2682" s="158"/>
      <c r="L2682" s="154"/>
      <c r="M2682" s="159"/>
      <c r="T2682" s="160"/>
      <c r="AT2682" s="155" t="s">
        <v>162</v>
      </c>
      <c r="AU2682" s="155" t="s">
        <v>82</v>
      </c>
      <c r="AV2682" s="13" t="s">
        <v>82</v>
      </c>
      <c r="AW2682" s="13" t="s">
        <v>30</v>
      </c>
      <c r="AX2682" s="13" t="s">
        <v>73</v>
      </c>
      <c r="AY2682" s="155" t="s">
        <v>155</v>
      </c>
    </row>
    <row r="2683" spans="2:65" s="13" customFormat="1" ht="10.199999999999999">
      <c r="B2683" s="154"/>
      <c r="D2683" s="148" t="s">
        <v>162</v>
      </c>
      <c r="E2683" s="155" t="s">
        <v>1</v>
      </c>
      <c r="F2683" s="156" t="s">
        <v>2699</v>
      </c>
      <c r="H2683" s="157">
        <v>38.152000000000001</v>
      </c>
      <c r="I2683" s="158"/>
      <c r="L2683" s="154"/>
      <c r="M2683" s="159"/>
      <c r="T2683" s="160"/>
      <c r="AT2683" s="155" t="s">
        <v>162</v>
      </c>
      <c r="AU2683" s="155" t="s">
        <v>82</v>
      </c>
      <c r="AV2683" s="13" t="s">
        <v>82</v>
      </c>
      <c r="AW2683" s="13" t="s">
        <v>30</v>
      </c>
      <c r="AX2683" s="13" t="s">
        <v>73</v>
      </c>
      <c r="AY2683" s="155" t="s">
        <v>155</v>
      </c>
    </row>
    <row r="2684" spans="2:65" s="13" customFormat="1" ht="10.199999999999999">
      <c r="B2684" s="154"/>
      <c r="D2684" s="148" t="s">
        <v>162</v>
      </c>
      <c r="E2684" s="155" t="s">
        <v>1</v>
      </c>
      <c r="F2684" s="156" t="s">
        <v>2700</v>
      </c>
      <c r="H2684" s="157">
        <v>9.0359999999999996</v>
      </c>
      <c r="I2684" s="158"/>
      <c r="L2684" s="154"/>
      <c r="M2684" s="159"/>
      <c r="T2684" s="160"/>
      <c r="AT2684" s="155" t="s">
        <v>162</v>
      </c>
      <c r="AU2684" s="155" t="s">
        <v>82</v>
      </c>
      <c r="AV2684" s="13" t="s">
        <v>82</v>
      </c>
      <c r="AW2684" s="13" t="s">
        <v>30</v>
      </c>
      <c r="AX2684" s="13" t="s">
        <v>73</v>
      </c>
      <c r="AY2684" s="155" t="s">
        <v>155</v>
      </c>
    </row>
    <row r="2685" spans="2:65" s="13" customFormat="1" ht="10.199999999999999">
      <c r="B2685" s="154"/>
      <c r="D2685" s="148" t="s">
        <v>162</v>
      </c>
      <c r="E2685" s="155" t="s">
        <v>1</v>
      </c>
      <c r="F2685" s="156" t="s">
        <v>2701</v>
      </c>
      <c r="H2685" s="157">
        <v>5.6479999999999997</v>
      </c>
      <c r="I2685" s="158"/>
      <c r="L2685" s="154"/>
      <c r="M2685" s="159"/>
      <c r="T2685" s="160"/>
      <c r="AT2685" s="155" t="s">
        <v>162</v>
      </c>
      <c r="AU2685" s="155" t="s">
        <v>82</v>
      </c>
      <c r="AV2685" s="13" t="s">
        <v>82</v>
      </c>
      <c r="AW2685" s="13" t="s">
        <v>30</v>
      </c>
      <c r="AX2685" s="13" t="s">
        <v>73</v>
      </c>
      <c r="AY2685" s="155" t="s">
        <v>155</v>
      </c>
    </row>
    <row r="2686" spans="2:65" s="14" customFormat="1" ht="10.199999999999999">
      <c r="B2686" s="161"/>
      <c r="D2686" s="148" t="s">
        <v>162</v>
      </c>
      <c r="E2686" s="162" t="s">
        <v>1</v>
      </c>
      <c r="F2686" s="163" t="s">
        <v>165</v>
      </c>
      <c r="H2686" s="164">
        <v>187.232</v>
      </c>
      <c r="I2686" s="165"/>
      <c r="L2686" s="161"/>
      <c r="M2686" s="166"/>
      <c r="T2686" s="167"/>
      <c r="AT2686" s="162" t="s">
        <v>162</v>
      </c>
      <c r="AU2686" s="162" t="s">
        <v>82</v>
      </c>
      <c r="AV2686" s="14" t="s">
        <v>90</v>
      </c>
      <c r="AW2686" s="14" t="s">
        <v>30</v>
      </c>
      <c r="AX2686" s="14" t="s">
        <v>80</v>
      </c>
      <c r="AY2686" s="162" t="s">
        <v>155</v>
      </c>
    </row>
    <row r="2687" spans="2:65" s="1" customFormat="1" ht="24.15" customHeight="1">
      <c r="B2687" s="32"/>
      <c r="C2687" s="133" t="s">
        <v>2702</v>
      </c>
      <c r="D2687" s="133" t="s">
        <v>158</v>
      </c>
      <c r="E2687" s="134" t="s">
        <v>2703</v>
      </c>
      <c r="F2687" s="135" t="s">
        <v>2704</v>
      </c>
      <c r="G2687" s="136" t="s">
        <v>213</v>
      </c>
      <c r="H2687" s="137">
        <v>507.24</v>
      </c>
      <c r="I2687" s="138"/>
      <c r="J2687" s="139">
        <f>ROUND(I2687*H2687,2)</f>
        <v>0</v>
      </c>
      <c r="K2687" s="140"/>
      <c r="L2687" s="32"/>
      <c r="M2687" s="141" t="s">
        <v>1</v>
      </c>
      <c r="N2687" s="142" t="s">
        <v>38</v>
      </c>
      <c r="P2687" s="143">
        <f>O2687*H2687</f>
        <v>0</v>
      </c>
      <c r="Q2687" s="143">
        <v>0</v>
      </c>
      <c r="R2687" s="143">
        <f>Q2687*H2687</f>
        <v>0</v>
      </c>
      <c r="S2687" s="143">
        <v>0</v>
      </c>
      <c r="T2687" s="144">
        <f>S2687*H2687</f>
        <v>0</v>
      </c>
      <c r="AR2687" s="145" t="s">
        <v>242</v>
      </c>
      <c r="AT2687" s="145" t="s">
        <v>158</v>
      </c>
      <c r="AU2687" s="145" t="s">
        <v>82</v>
      </c>
      <c r="AY2687" s="17" t="s">
        <v>155</v>
      </c>
      <c r="BE2687" s="146">
        <f>IF(N2687="základní",J2687,0)</f>
        <v>0</v>
      </c>
      <c r="BF2687" s="146">
        <f>IF(N2687="snížená",J2687,0)</f>
        <v>0</v>
      </c>
      <c r="BG2687" s="146">
        <f>IF(N2687="zákl. přenesená",J2687,0)</f>
        <v>0</v>
      </c>
      <c r="BH2687" s="146">
        <f>IF(N2687="sníž. přenesená",J2687,0)</f>
        <v>0</v>
      </c>
      <c r="BI2687" s="146">
        <f>IF(N2687="nulová",J2687,0)</f>
        <v>0</v>
      </c>
      <c r="BJ2687" s="17" t="s">
        <v>80</v>
      </c>
      <c r="BK2687" s="146">
        <f>ROUND(I2687*H2687,2)</f>
        <v>0</v>
      </c>
      <c r="BL2687" s="17" t="s">
        <v>242</v>
      </c>
      <c r="BM2687" s="145" t="s">
        <v>2705</v>
      </c>
    </row>
    <row r="2688" spans="2:65" s="1" customFormat="1" ht="37.799999999999997" customHeight="1">
      <c r="B2688" s="32"/>
      <c r="C2688" s="133" t="s">
        <v>1716</v>
      </c>
      <c r="D2688" s="133" t="s">
        <v>158</v>
      </c>
      <c r="E2688" s="134" t="s">
        <v>2706</v>
      </c>
      <c r="F2688" s="135" t="s">
        <v>2707</v>
      </c>
      <c r="G2688" s="136" t="s">
        <v>213</v>
      </c>
      <c r="H2688" s="137">
        <v>507.2</v>
      </c>
      <c r="I2688" s="138"/>
      <c r="J2688" s="139">
        <f>ROUND(I2688*H2688,2)</f>
        <v>0</v>
      </c>
      <c r="K2688" s="140"/>
      <c r="L2688" s="32"/>
      <c r="M2688" s="141" t="s">
        <v>1</v>
      </c>
      <c r="N2688" s="142" t="s">
        <v>38</v>
      </c>
      <c r="P2688" s="143">
        <f>O2688*H2688</f>
        <v>0</v>
      </c>
      <c r="Q2688" s="143">
        <v>0</v>
      </c>
      <c r="R2688" s="143">
        <f>Q2688*H2688</f>
        <v>0</v>
      </c>
      <c r="S2688" s="143">
        <v>0</v>
      </c>
      <c r="T2688" s="144">
        <f>S2688*H2688</f>
        <v>0</v>
      </c>
      <c r="AR2688" s="145" t="s">
        <v>242</v>
      </c>
      <c r="AT2688" s="145" t="s">
        <v>158</v>
      </c>
      <c r="AU2688" s="145" t="s">
        <v>82</v>
      </c>
      <c r="AY2688" s="17" t="s">
        <v>155</v>
      </c>
      <c r="BE2688" s="146">
        <f>IF(N2688="základní",J2688,0)</f>
        <v>0</v>
      </c>
      <c r="BF2688" s="146">
        <f>IF(N2688="snížená",J2688,0)</f>
        <v>0</v>
      </c>
      <c r="BG2688" s="146">
        <f>IF(N2688="zákl. přenesená",J2688,0)</f>
        <v>0</v>
      </c>
      <c r="BH2688" s="146">
        <f>IF(N2688="sníž. přenesená",J2688,0)</f>
        <v>0</v>
      </c>
      <c r="BI2688" s="146">
        <f>IF(N2688="nulová",J2688,0)</f>
        <v>0</v>
      </c>
      <c r="BJ2688" s="17" t="s">
        <v>80</v>
      </c>
      <c r="BK2688" s="146">
        <f>ROUND(I2688*H2688,2)</f>
        <v>0</v>
      </c>
      <c r="BL2688" s="17" t="s">
        <v>242</v>
      </c>
      <c r="BM2688" s="145" t="s">
        <v>1581</v>
      </c>
    </row>
    <row r="2689" spans="2:65" s="13" customFormat="1" ht="10.199999999999999">
      <c r="B2689" s="154"/>
      <c r="D2689" s="148" t="s">
        <v>162</v>
      </c>
      <c r="E2689" s="155" t="s">
        <v>1</v>
      </c>
      <c r="F2689" s="156" t="s">
        <v>2708</v>
      </c>
      <c r="H2689" s="157">
        <v>507.2</v>
      </c>
      <c r="I2689" s="158"/>
      <c r="L2689" s="154"/>
      <c r="M2689" s="159"/>
      <c r="T2689" s="160"/>
      <c r="AT2689" s="155" t="s">
        <v>162</v>
      </c>
      <c r="AU2689" s="155" t="s">
        <v>82</v>
      </c>
      <c r="AV2689" s="13" t="s">
        <v>82</v>
      </c>
      <c r="AW2689" s="13" t="s">
        <v>30</v>
      </c>
      <c r="AX2689" s="13" t="s">
        <v>73</v>
      </c>
      <c r="AY2689" s="155" t="s">
        <v>155</v>
      </c>
    </row>
    <row r="2690" spans="2:65" s="14" customFormat="1" ht="10.199999999999999">
      <c r="B2690" s="161"/>
      <c r="D2690" s="148" t="s">
        <v>162</v>
      </c>
      <c r="E2690" s="162" t="s">
        <v>1</v>
      </c>
      <c r="F2690" s="163" t="s">
        <v>165</v>
      </c>
      <c r="H2690" s="164">
        <v>507.2</v>
      </c>
      <c r="I2690" s="165"/>
      <c r="L2690" s="161"/>
      <c r="M2690" s="166"/>
      <c r="T2690" s="167"/>
      <c r="AT2690" s="162" t="s">
        <v>162</v>
      </c>
      <c r="AU2690" s="162" t="s">
        <v>82</v>
      </c>
      <c r="AV2690" s="14" t="s">
        <v>90</v>
      </c>
      <c r="AW2690" s="14" t="s">
        <v>30</v>
      </c>
      <c r="AX2690" s="14" t="s">
        <v>80</v>
      </c>
      <c r="AY2690" s="162" t="s">
        <v>155</v>
      </c>
    </row>
    <row r="2691" spans="2:65" s="1" customFormat="1" ht="49.05" customHeight="1">
      <c r="B2691" s="32"/>
      <c r="C2691" s="133" t="s">
        <v>2709</v>
      </c>
      <c r="D2691" s="133" t="s">
        <v>158</v>
      </c>
      <c r="E2691" s="134" t="s">
        <v>2710</v>
      </c>
      <c r="F2691" s="135" t="s">
        <v>2711</v>
      </c>
      <c r="G2691" s="136" t="s">
        <v>213</v>
      </c>
      <c r="H2691" s="137">
        <v>507.24</v>
      </c>
      <c r="I2691" s="138"/>
      <c r="J2691" s="139">
        <f>ROUND(I2691*H2691,2)</f>
        <v>0</v>
      </c>
      <c r="K2691" s="140"/>
      <c r="L2691" s="32"/>
      <c r="M2691" s="186" t="s">
        <v>1</v>
      </c>
      <c r="N2691" s="187" t="s">
        <v>38</v>
      </c>
      <c r="O2691" s="188"/>
      <c r="P2691" s="189">
        <f>O2691*H2691</f>
        <v>0</v>
      </c>
      <c r="Q2691" s="189">
        <v>0</v>
      </c>
      <c r="R2691" s="189">
        <f>Q2691*H2691</f>
        <v>0</v>
      </c>
      <c r="S2691" s="189">
        <v>0</v>
      </c>
      <c r="T2691" s="190">
        <f>S2691*H2691</f>
        <v>0</v>
      </c>
      <c r="AR2691" s="145" t="s">
        <v>242</v>
      </c>
      <c r="AT2691" s="145" t="s">
        <v>158</v>
      </c>
      <c r="AU2691" s="145" t="s">
        <v>82</v>
      </c>
      <c r="AY2691" s="17" t="s">
        <v>155</v>
      </c>
      <c r="BE2691" s="146">
        <f>IF(N2691="základní",J2691,0)</f>
        <v>0</v>
      </c>
      <c r="BF2691" s="146">
        <f>IF(N2691="snížená",J2691,0)</f>
        <v>0</v>
      </c>
      <c r="BG2691" s="146">
        <f>IF(N2691="zákl. přenesená",J2691,0)</f>
        <v>0</v>
      </c>
      <c r="BH2691" s="146">
        <f>IF(N2691="sníž. přenesená",J2691,0)</f>
        <v>0</v>
      </c>
      <c r="BI2691" s="146">
        <f>IF(N2691="nulová",J2691,0)</f>
        <v>0</v>
      </c>
      <c r="BJ2691" s="17" t="s">
        <v>80</v>
      </c>
      <c r="BK2691" s="146">
        <f>ROUND(I2691*H2691,2)</f>
        <v>0</v>
      </c>
      <c r="BL2691" s="17" t="s">
        <v>242</v>
      </c>
      <c r="BM2691" s="145" t="s">
        <v>2712</v>
      </c>
    </row>
    <row r="2692" spans="2:65" s="1" customFormat="1" ht="6.9" customHeight="1">
      <c r="B2692" s="44"/>
      <c r="C2692" s="45"/>
      <c r="D2692" s="45"/>
      <c r="E2692" s="45"/>
      <c r="F2692" s="45"/>
      <c r="G2692" s="45"/>
      <c r="H2692" s="45"/>
      <c r="I2692" s="45"/>
      <c r="J2692" s="45"/>
      <c r="K2692" s="45"/>
      <c r="L2692" s="32"/>
    </row>
  </sheetData>
  <sheetProtection algorithmName="SHA-512" hashValue="f4DGPRzXQUfD1eG7qwc+d1O/2Hm8D99aKKG5+jFAlGWStnwIcYSEIOccuC+MCZ6Qbb7Ho25V0YMkK5B72TCdng==" saltValue="0E/ZppDJT7Nzy5CKztDs0N/3MvRb2TTylOWEBvUEIXy3GYtwm3pps3goNKpYRQId5SbVfdyUU9EpR1VTJbt3Vg==" spinCount="100000" sheet="1" objects="1" scenarios="1" formatColumns="0" formatRows="0" autoFilter="0"/>
  <autoFilter ref="C151:K2691" xr:uid="{00000000-0009-0000-0000-000001000000}"/>
  <mergeCells count="9">
    <mergeCell ref="E87:H87"/>
    <mergeCell ref="E142:H142"/>
    <mergeCell ref="E144:H14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96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5" t="str">
        <f>'Rekapitulace stavby'!K6</f>
        <v>MR2023-1306(2) - Stavební úpravy objektu klubovny II verze-I oprava</v>
      </c>
      <c r="F7" s="236"/>
      <c r="G7" s="236"/>
      <c r="H7" s="236"/>
      <c r="L7" s="20"/>
    </row>
    <row r="8" spans="2:46" s="1" customFormat="1" ht="12" customHeight="1">
      <c r="B8" s="32"/>
      <c r="D8" s="27" t="s">
        <v>97</v>
      </c>
      <c r="L8" s="32"/>
    </row>
    <row r="9" spans="2:46" s="1" customFormat="1" ht="16.5" customHeight="1">
      <c r="B9" s="32"/>
      <c r="E9" s="197" t="s">
        <v>2713</v>
      </c>
      <c r="F9" s="237"/>
      <c r="G9" s="237"/>
      <c r="H9" s="237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14. 8. 2023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8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4" t="s">
        <v>1</v>
      </c>
      <c r="F27" s="224"/>
      <c r="G27" s="224"/>
      <c r="H27" s="224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ROUND(J124,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>
      <c r="B33" s="32"/>
      <c r="D33" s="55" t="s">
        <v>37</v>
      </c>
      <c r="E33" s="27" t="s">
        <v>38</v>
      </c>
      <c r="F33" s="91">
        <f>ROUND((SUM(BE124:BE187)),  2)</f>
        <v>0</v>
      </c>
      <c r="I33" s="92">
        <v>0.21</v>
      </c>
      <c r="J33" s="91">
        <f>ROUND(((SUM(BE124:BE187))*I33),  2)</f>
        <v>0</v>
      </c>
      <c r="L33" s="32"/>
    </row>
    <row r="34" spans="2:12" s="1" customFormat="1" ht="14.4" customHeight="1">
      <c r="B34" s="32"/>
      <c r="E34" s="27" t="s">
        <v>39</v>
      </c>
      <c r="F34" s="91">
        <f>ROUND((SUM(BF124:BF187)),  2)</f>
        <v>0</v>
      </c>
      <c r="I34" s="92">
        <v>0.15</v>
      </c>
      <c r="J34" s="91">
        <f>ROUND(((SUM(BF124:BF187))*I34),  2)</f>
        <v>0</v>
      </c>
      <c r="L34" s="32"/>
    </row>
    <row r="35" spans="2:12" s="1" customFormat="1" ht="14.4" hidden="1" customHeight="1">
      <c r="B35" s="32"/>
      <c r="E35" s="27" t="s">
        <v>40</v>
      </c>
      <c r="F35" s="91">
        <f>ROUND((SUM(BG124:BG187)),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41</v>
      </c>
      <c r="F36" s="91">
        <f>ROUND((SUM(BH124:BH187)),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42</v>
      </c>
      <c r="F37" s="91">
        <f>ROUND((SUM(BI124:BI187)),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99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5" t="str">
        <f>E7</f>
        <v>MR2023-1306(2) - Stavební úpravy objektu klubovny II verze-I oprava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97</v>
      </c>
      <c r="L86" s="32"/>
    </row>
    <row r="87" spans="2:47" s="1" customFormat="1" ht="16.5" customHeight="1">
      <c r="B87" s="32"/>
      <c r="E87" s="197" t="str">
        <f>E9</f>
        <v>1 - D1.4.1. ZTI</v>
      </c>
      <c r="F87" s="237"/>
      <c r="G87" s="237"/>
      <c r="H87" s="237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14. 8. 2023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100</v>
      </c>
      <c r="D94" s="93"/>
      <c r="E94" s="93"/>
      <c r="F94" s="93"/>
      <c r="G94" s="93"/>
      <c r="H94" s="93"/>
      <c r="I94" s="93"/>
      <c r="J94" s="102" t="s">
        <v>101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102</v>
      </c>
      <c r="J96" s="66">
        <f>J124</f>
        <v>0</v>
      </c>
      <c r="L96" s="32"/>
      <c r="AU96" s="17" t="s">
        <v>103</v>
      </c>
    </row>
    <row r="97" spans="2:12" s="8" customFormat="1" ht="24.9" customHeight="1">
      <c r="B97" s="104"/>
      <c r="D97" s="105" t="s">
        <v>2714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8" customFormat="1" ht="24.9" customHeight="1">
      <c r="B98" s="104"/>
      <c r="D98" s="105" t="s">
        <v>2715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8" customFormat="1" ht="24.9" customHeight="1">
      <c r="B99" s="104"/>
      <c r="D99" s="105" t="s">
        <v>2716</v>
      </c>
      <c r="E99" s="106"/>
      <c r="F99" s="106"/>
      <c r="G99" s="106"/>
      <c r="H99" s="106"/>
      <c r="I99" s="106"/>
      <c r="J99" s="107">
        <f>J129</f>
        <v>0</v>
      </c>
      <c r="L99" s="104"/>
    </row>
    <row r="100" spans="2:12" s="8" customFormat="1" ht="24.9" customHeight="1">
      <c r="B100" s="104"/>
      <c r="D100" s="105" t="s">
        <v>2717</v>
      </c>
      <c r="E100" s="106"/>
      <c r="F100" s="106"/>
      <c r="G100" s="106"/>
      <c r="H100" s="106"/>
      <c r="I100" s="106"/>
      <c r="J100" s="107">
        <f>J130</f>
        <v>0</v>
      </c>
      <c r="L100" s="104"/>
    </row>
    <row r="101" spans="2:12" s="8" customFormat="1" ht="24.9" customHeight="1">
      <c r="B101" s="104"/>
      <c r="D101" s="105" t="s">
        <v>2718</v>
      </c>
      <c r="E101" s="106"/>
      <c r="F101" s="106"/>
      <c r="G101" s="106"/>
      <c r="H101" s="106"/>
      <c r="I101" s="106"/>
      <c r="J101" s="107">
        <f>J145</f>
        <v>0</v>
      </c>
      <c r="L101" s="104"/>
    </row>
    <row r="102" spans="2:12" s="8" customFormat="1" ht="24.9" customHeight="1">
      <c r="B102" s="104"/>
      <c r="D102" s="105" t="s">
        <v>2719</v>
      </c>
      <c r="E102" s="106"/>
      <c r="F102" s="106"/>
      <c r="G102" s="106"/>
      <c r="H102" s="106"/>
      <c r="I102" s="106"/>
      <c r="J102" s="107">
        <f>J172</f>
        <v>0</v>
      </c>
      <c r="L102" s="104"/>
    </row>
    <row r="103" spans="2:12" s="8" customFormat="1" ht="24.9" customHeight="1">
      <c r="B103" s="104"/>
      <c r="D103" s="105" t="s">
        <v>2720</v>
      </c>
      <c r="E103" s="106"/>
      <c r="F103" s="106"/>
      <c r="G103" s="106"/>
      <c r="H103" s="106"/>
      <c r="I103" s="106"/>
      <c r="J103" s="107">
        <f>J181</f>
        <v>0</v>
      </c>
      <c r="L103" s="104"/>
    </row>
    <row r="104" spans="2:12" s="8" customFormat="1" ht="24.9" customHeight="1">
      <c r="B104" s="104"/>
      <c r="D104" s="105" t="s">
        <v>2721</v>
      </c>
      <c r="E104" s="106"/>
      <c r="F104" s="106"/>
      <c r="G104" s="106"/>
      <c r="H104" s="106"/>
      <c r="I104" s="106"/>
      <c r="J104" s="107">
        <f>J187</f>
        <v>0</v>
      </c>
      <c r="L104" s="104"/>
    </row>
    <row r="105" spans="2:12" s="1" customFormat="1" ht="21.75" customHeight="1">
      <c r="B105" s="32"/>
      <c r="L105" s="32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" customHeight="1">
      <c r="B111" s="32"/>
      <c r="C111" s="21" t="s">
        <v>140</v>
      </c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26.25" customHeight="1">
      <c r="B114" s="32"/>
      <c r="E114" s="235" t="str">
        <f>E7</f>
        <v>MR2023-1306(2) - Stavební úpravy objektu klubovny II verze-I oprava</v>
      </c>
      <c r="F114" s="236"/>
      <c r="G114" s="236"/>
      <c r="H114" s="236"/>
      <c r="L114" s="32"/>
    </row>
    <row r="115" spans="2:65" s="1" customFormat="1" ht="12" customHeight="1">
      <c r="B115" s="32"/>
      <c r="C115" s="27" t="s">
        <v>97</v>
      </c>
      <c r="L115" s="32"/>
    </row>
    <row r="116" spans="2:65" s="1" customFormat="1" ht="16.5" customHeight="1">
      <c r="B116" s="32"/>
      <c r="E116" s="197" t="str">
        <f>E9</f>
        <v>1 - D1.4.1. ZTI</v>
      </c>
      <c r="F116" s="237"/>
      <c r="G116" s="237"/>
      <c r="H116" s="237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14. 8. 2023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E15</f>
        <v xml:space="preserve"> </v>
      </c>
      <c r="I120" s="27" t="s">
        <v>29</v>
      </c>
      <c r="J120" s="30" t="str">
        <f>E21</f>
        <v xml:space="preserve"> </v>
      </c>
      <c r="L120" s="32"/>
    </row>
    <row r="121" spans="2:65" s="1" customFormat="1" ht="15.15" customHeight="1">
      <c r="B121" s="32"/>
      <c r="C121" s="27" t="s">
        <v>27</v>
      </c>
      <c r="F121" s="25" t="str">
        <f>IF(E18="","",E18)</f>
        <v>Vyplň údaj</v>
      </c>
      <c r="I121" s="27" t="s">
        <v>31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141</v>
      </c>
      <c r="D123" s="114" t="s">
        <v>58</v>
      </c>
      <c r="E123" s="114" t="s">
        <v>54</v>
      </c>
      <c r="F123" s="114" t="s">
        <v>55</v>
      </c>
      <c r="G123" s="114" t="s">
        <v>142</v>
      </c>
      <c r="H123" s="114" t="s">
        <v>143</v>
      </c>
      <c r="I123" s="114" t="s">
        <v>144</v>
      </c>
      <c r="J123" s="115" t="s">
        <v>101</v>
      </c>
      <c r="K123" s="116" t="s">
        <v>145</v>
      </c>
      <c r="L123" s="112"/>
      <c r="M123" s="59" t="s">
        <v>1</v>
      </c>
      <c r="N123" s="60" t="s">
        <v>37</v>
      </c>
      <c r="O123" s="60" t="s">
        <v>146</v>
      </c>
      <c r="P123" s="60" t="s">
        <v>147</v>
      </c>
      <c r="Q123" s="60" t="s">
        <v>148</v>
      </c>
      <c r="R123" s="60" t="s">
        <v>149</v>
      </c>
      <c r="S123" s="60" t="s">
        <v>150</v>
      </c>
      <c r="T123" s="61" t="s">
        <v>151</v>
      </c>
    </row>
    <row r="124" spans="2:65" s="1" customFormat="1" ht="22.8" customHeight="1">
      <c r="B124" s="32"/>
      <c r="C124" s="64" t="s">
        <v>152</v>
      </c>
      <c r="J124" s="117">
        <f>BK124</f>
        <v>0</v>
      </c>
      <c r="L124" s="32"/>
      <c r="M124" s="62"/>
      <c r="N124" s="53"/>
      <c r="O124" s="53"/>
      <c r="P124" s="118">
        <f>P125+SUM(P128:P130)+P145+P172+P181+P187</f>
        <v>0</v>
      </c>
      <c r="Q124" s="53"/>
      <c r="R124" s="118">
        <f>R125+SUM(R128:R130)+R145+R172+R181+R187</f>
        <v>0</v>
      </c>
      <c r="S124" s="53"/>
      <c r="T124" s="119">
        <f>T125+SUM(T128:T130)+T145+T172+T181+T187</f>
        <v>0</v>
      </c>
      <c r="AT124" s="17" t="s">
        <v>72</v>
      </c>
      <c r="AU124" s="17" t="s">
        <v>103</v>
      </c>
      <c r="BK124" s="120">
        <f>BK125+SUM(BK128:BK130)+BK145+BK172+BK181+BK187</f>
        <v>0</v>
      </c>
    </row>
    <row r="125" spans="2:65" s="11" customFormat="1" ht="25.95" customHeight="1">
      <c r="B125" s="121"/>
      <c r="D125" s="122" t="s">
        <v>72</v>
      </c>
      <c r="E125" s="123" t="s">
        <v>80</v>
      </c>
      <c r="F125" s="123" t="s">
        <v>157</v>
      </c>
      <c r="I125" s="124"/>
      <c r="J125" s="125">
        <f>BK125</f>
        <v>0</v>
      </c>
      <c r="L125" s="121"/>
      <c r="M125" s="126"/>
      <c r="P125" s="127">
        <f>SUM(P126:P127)</f>
        <v>0</v>
      </c>
      <c r="R125" s="127">
        <f>SUM(R126:R127)</f>
        <v>0</v>
      </c>
      <c r="T125" s="128">
        <f>SUM(T126:T127)</f>
        <v>0</v>
      </c>
      <c r="AR125" s="122" t="s">
        <v>80</v>
      </c>
      <c r="AT125" s="129" t="s">
        <v>72</v>
      </c>
      <c r="AU125" s="129" t="s">
        <v>73</v>
      </c>
      <c r="AY125" s="122" t="s">
        <v>155</v>
      </c>
      <c r="BK125" s="130">
        <f>SUM(BK126:BK127)</f>
        <v>0</v>
      </c>
    </row>
    <row r="126" spans="2:65" s="1" customFormat="1" ht="24.15" customHeight="1">
      <c r="B126" s="32"/>
      <c r="C126" s="133" t="s">
        <v>80</v>
      </c>
      <c r="D126" s="133" t="s">
        <v>158</v>
      </c>
      <c r="E126" s="134" t="s">
        <v>2722</v>
      </c>
      <c r="F126" s="135" t="s">
        <v>2723</v>
      </c>
      <c r="G126" s="136" t="s">
        <v>161</v>
      </c>
      <c r="H126" s="137">
        <v>4</v>
      </c>
      <c r="I126" s="138"/>
      <c r="J126" s="139">
        <f>ROUND(I126*H126,2)</f>
        <v>0</v>
      </c>
      <c r="K126" s="140"/>
      <c r="L126" s="32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90</v>
      </c>
      <c r="AT126" s="145" t="s">
        <v>158</v>
      </c>
      <c r="AU126" s="145" t="s">
        <v>80</v>
      </c>
      <c r="AY126" s="17" t="s">
        <v>155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80</v>
      </c>
      <c r="BK126" s="146">
        <f>ROUND(I126*H126,2)</f>
        <v>0</v>
      </c>
      <c r="BL126" s="17" t="s">
        <v>90</v>
      </c>
      <c r="BM126" s="145" t="s">
        <v>82</v>
      </c>
    </row>
    <row r="127" spans="2:65" s="1" customFormat="1" ht="24.15" customHeight="1">
      <c r="B127" s="32"/>
      <c r="C127" s="133" t="s">
        <v>82</v>
      </c>
      <c r="D127" s="133" t="s">
        <v>158</v>
      </c>
      <c r="E127" s="134" t="s">
        <v>2724</v>
      </c>
      <c r="F127" s="135" t="s">
        <v>2725</v>
      </c>
      <c r="G127" s="136" t="s">
        <v>2726</v>
      </c>
      <c r="H127" s="137">
        <v>1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90</v>
      </c>
      <c r="AT127" s="145" t="s">
        <v>158</v>
      </c>
      <c r="AU127" s="145" t="s">
        <v>80</v>
      </c>
      <c r="AY127" s="17" t="s">
        <v>155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80</v>
      </c>
      <c r="BK127" s="146">
        <f>ROUND(I127*H127,2)</f>
        <v>0</v>
      </c>
      <c r="BL127" s="17" t="s">
        <v>90</v>
      </c>
      <c r="BM127" s="145" t="s">
        <v>90</v>
      </c>
    </row>
    <row r="128" spans="2:65" s="11" customFormat="1" ht="25.95" customHeight="1">
      <c r="B128" s="121"/>
      <c r="D128" s="122" t="s">
        <v>72</v>
      </c>
      <c r="E128" s="123" t="s">
        <v>82</v>
      </c>
      <c r="F128" s="123" t="s">
        <v>2727</v>
      </c>
      <c r="I128" s="124"/>
      <c r="J128" s="125">
        <f>BK128</f>
        <v>0</v>
      </c>
      <c r="L128" s="121"/>
      <c r="M128" s="126"/>
      <c r="P128" s="127">
        <v>0</v>
      </c>
      <c r="R128" s="127">
        <v>0</v>
      </c>
      <c r="T128" s="128">
        <v>0</v>
      </c>
      <c r="AR128" s="122" t="s">
        <v>80</v>
      </c>
      <c r="AT128" s="129" t="s">
        <v>72</v>
      </c>
      <c r="AU128" s="129" t="s">
        <v>73</v>
      </c>
      <c r="AY128" s="122" t="s">
        <v>155</v>
      </c>
      <c r="BK128" s="130">
        <v>0</v>
      </c>
    </row>
    <row r="129" spans="2:65" s="11" customFormat="1" ht="25.95" customHeight="1">
      <c r="B129" s="121"/>
      <c r="D129" s="122" t="s">
        <v>72</v>
      </c>
      <c r="E129" s="123" t="s">
        <v>198</v>
      </c>
      <c r="F129" s="123" t="s">
        <v>2728</v>
      </c>
      <c r="I129" s="124"/>
      <c r="J129" s="125">
        <f>BK129</f>
        <v>0</v>
      </c>
      <c r="L129" s="121"/>
      <c r="M129" s="126"/>
      <c r="P129" s="127">
        <v>0</v>
      </c>
      <c r="R129" s="127">
        <v>0</v>
      </c>
      <c r="T129" s="128">
        <v>0</v>
      </c>
      <c r="AR129" s="122" t="s">
        <v>80</v>
      </c>
      <c r="AT129" s="129" t="s">
        <v>72</v>
      </c>
      <c r="AU129" s="129" t="s">
        <v>73</v>
      </c>
      <c r="AY129" s="122" t="s">
        <v>155</v>
      </c>
      <c r="BK129" s="130">
        <v>0</v>
      </c>
    </row>
    <row r="130" spans="2:65" s="11" customFormat="1" ht="25.95" customHeight="1">
      <c r="B130" s="121"/>
      <c r="D130" s="122" t="s">
        <v>72</v>
      </c>
      <c r="E130" s="123" t="s">
        <v>1693</v>
      </c>
      <c r="F130" s="123" t="s">
        <v>1694</v>
      </c>
      <c r="I130" s="124"/>
      <c r="J130" s="125">
        <f>BK130</f>
        <v>0</v>
      </c>
      <c r="L130" s="121"/>
      <c r="M130" s="126"/>
      <c r="P130" s="127">
        <f>SUM(P131:P144)</f>
        <v>0</v>
      </c>
      <c r="R130" s="127">
        <f>SUM(R131:R144)</f>
        <v>0</v>
      </c>
      <c r="T130" s="128">
        <f>SUM(T131:T144)</f>
        <v>0</v>
      </c>
      <c r="AR130" s="122" t="s">
        <v>82</v>
      </c>
      <c r="AT130" s="129" t="s">
        <v>72</v>
      </c>
      <c r="AU130" s="129" t="s">
        <v>73</v>
      </c>
      <c r="AY130" s="122" t="s">
        <v>155</v>
      </c>
      <c r="BK130" s="130">
        <f>SUM(BK131:BK144)</f>
        <v>0</v>
      </c>
    </row>
    <row r="131" spans="2:65" s="1" customFormat="1" ht="24.15" customHeight="1">
      <c r="B131" s="32"/>
      <c r="C131" s="133" t="s">
        <v>87</v>
      </c>
      <c r="D131" s="133" t="s">
        <v>158</v>
      </c>
      <c r="E131" s="134" t="s">
        <v>2729</v>
      </c>
      <c r="F131" s="135" t="s">
        <v>2730</v>
      </c>
      <c r="G131" s="136" t="s">
        <v>457</v>
      </c>
      <c r="H131" s="137">
        <v>5</v>
      </c>
      <c r="I131" s="138"/>
      <c r="J131" s="139">
        <f t="shared" ref="J131:J144" si="0">ROUND(I131*H131,2)</f>
        <v>0</v>
      </c>
      <c r="K131" s="140"/>
      <c r="L131" s="32"/>
      <c r="M131" s="141" t="s">
        <v>1</v>
      </c>
      <c r="N131" s="142" t="s">
        <v>38</v>
      </c>
      <c r="P131" s="143">
        <f t="shared" ref="P131:P144" si="1">O131*H131</f>
        <v>0</v>
      </c>
      <c r="Q131" s="143">
        <v>0</v>
      </c>
      <c r="R131" s="143">
        <f t="shared" ref="R131:R144" si="2">Q131*H131</f>
        <v>0</v>
      </c>
      <c r="S131" s="143">
        <v>0</v>
      </c>
      <c r="T131" s="144">
        <f t="shared" ref="T131:T144" si="3">S131*H131</f>
        <v>0</v>
      </c>
      <c r="AR131" s="145" t="s">
        <v>242</v>
      </c>
      <c r="AT131" s="145" t="s">
        <v>158</v>
      </c>
      <c r="AU131" s="145" t="s">
        <v>80</v>
      </c>
      <c r="AY131" s="17" t="s">
        <v>155</v>
      </c>
      <c r="BE131" s="146">
        <f t="shared" ref="BE131:BE144" si="4">IF(N131="základní",J131,0)</f>
        <v>0</v>
      </c>
      <c r="BF131" s="146">
        <f t="shared" ref="BF131:BF144" si="5">IF(N131="snížená",J131,0)</f>
        <v>0</v>
      </c>
      <c r="BG131" s="146">
        <f t="shared" ref="BG131:BG144" si="6">IF(N131="zákl. přenesená",J131,0)</f>
        <v>0</v>
      </c>
      <c r="BH131" s="146">
        <f t="shared" ref="BH131:BH144" si="7">IF(N131="sníž. přenesená",J131,0)</f>
        <v>0</v>
      </c>
      <c r="BI131" s="146">
        <f t="shared" ref="BI131:BI144" si="8">IF(N131="nulová",J131,0)</f>
        <v>0</v>
      </c>
      <c r="BJ131" s="17" t="s">
        <v>80</v>
      </c>
      <c r="BK131" s="146">
        <f t="shared" ref="BK131:BK144" si="9">ROUND(I131*H131,2)</f>
        <v>0</v>
      </c>
      <c r="BL131" s="17" t="s">
        <v>242</v>
      </c>
      <c r="BM131" s="145" t="s">
        <v>173</v>
      </c>
    </row>
    <row r="132" spans="2:65" s="1" customFormat="1" ht="24.15" customHeight="1">
      <c r="B132" s="32"/>
      <c r="C132" s="133" t="s">
        <v>90</v>
      </c>
      <c r="D132" s="133" t="s">
        <v>158</v>
      </c>
      <c r="E132" s="134" t="s">
        <v>2731</v>
      </c>
      <c r="F132" s="135" t="s">
        <v>2732</v>
      </c>
      <c r="G132" s="136" t="s">
        <v>457</v>
      </c>
      <c r="H132" s="137">
        <v>6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38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242</v>
      </c>
      <c r="AT132" s="145" t="s">
        <v>158</v>
      </c>
      <c r="AU132" s="145" t="s">
        <v>80</v>
      </c>
      <c r="AY132" s="17" t="s">
        <v>155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80</v>
      </c>
      <c r="BK132" s="146">
        <f t="shared" si="9"/>
        <v>0</v>
      </c>
      <c r="BL132" s="17" t="s">
        <v>242</v>
      </c>
      <c r="BM132" s="145" t="s">
        <v>198</v>
      </c>
    </row>
    <row r="133" spans="2:65" s="1" customFormat="1" ht="24.15" customHeight="1">
      <c r="B133" s="32"/>
      <c r="C133" s="133" t="s">
        <v>204</v>
      </c>
      <c r="D133" s="133" t="s">
        <v>158</v>
      </c>
      <c r="E133" s="134" t="s">
        <v>2733</v>
      </c>
      <c r="F133" s="135" t="s">
        <v>2734</v>
      </c>
      <c r="G133" s="136" t="s">
        <v>457</v>
      </c>
      <c r="H133" s="137">
        <v>3</v>
      </c>
      <c r="I133" s="138"/>
      <c r="J133" s="139">
        <f t="shared" si="0"/>
        <v>0</v>
      </c>
      <c r="K133" s="140"/>
      <c r="L133" s="32"/>
      <c r="M133" s="141" t="s">
        <v>1</v>
      </c>
      <c r="N133" s="142" t="s">
        <v>38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242</v>
      </c>
      <c r="AT133" s="145" t="s">
        <v>158</v>
      </c>
      <c r="AU133" s="145" t="s">
        <v>80</v>
      </c>
      <c r="AY133" s="17" t="s">
        <v>155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80</v>
      </c>
      <c r="BK133" s="146">
        <f t="shared" si="9"/>
        <v>0</v>
      </c>
      <c r="BL133" s="17" t="s">
        <v>242</v>
      </c>
      <c r="BM133" s="145" t="s">
        <v>156</v>
      </c>
    </row>
    <row r="134" spans="2:65" s="1" customFormat="1" ht="24.15" customHeight="1">
      <c r="B134" s="32"/>
      <c r="C134" s="133" t="s">
        <v>173</v>
      </c>
      <c r="D134" s="133" t="s">
        <v>158</v>
      </c>
      <c r="E134" s="134" t="s">
        <v>2735</v>
      </c>
      <c r="F134" s="135" t="s">
        <v>2736</v>
      </c>
      <c r="G134" s="136" t="s">
        <v>457</v>
      </c>
      <c r="H134" s="137">
        <v>7</v>
      </c>
      <c r="I134" s="138"/>
      <c r="J134" s="139">
        <f t="shared" si="0"/>
        <v>0</v>
      </c>
      <c r="K134" s="140"/>
      <c r="L134" s="32"/>
      <c r="M134" s="141" t="s">
        <v>1</v>
      </c>
      <c r="N134" s="142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242</v>
      </c>
      <c r="AT134" s="145" t="s">
        <v>158</v>
      </c>
      <c r="AU134" s="145" t="s">
        <v>80</v>
      </c>
      <c r="AY134" s="17" t="s">
        <v>155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80</v>
      </c>
      <c r="BK134" s="146">
        <f t="shared" si="9"/>
        <v>0</v>
      </c>
      <c r="BL134" s="17" t="s">
        <v>242</v>
      </c>
      <c r="BM134" s="145" t="s">
        <v>214</v>
      </c>
    </row>
    <row r="135" spans="2:65" s="1" customFormat="1" ht="24.15" customHeight="1">
      <c r="B135" s="32"/>
      <c r="C135" s="133" t="s">
        <v>218</v>
      </c>
      <c r="D135" s="133" t="s">
        <v>158</v>
      </c>
      <c r="E135" s="134" t="s">
        <v>2737</v>
      </c>
      <c r="F135" s="135" t="s">
        <v>2738</v>
      </c>
      <c r="G135" s="136" t="s">
        <v>457</v>
      </c>
      <c r="H135" s="137">
        <v>4</v>
      </c>
      <c r="I135" s="138"/>
      <c r="J135" s="139">
        <f t="shared" si="0"/>
        <v>0</v>
      </c>
      <c r="K135" s="140"/>
      <c r="L135" s="32"/>
      <c r="M135" s="141" t="s">
        <v>1</v>
      </c>
      <c r="N135" s="142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242</v>
      </c>
      <c r="AT135" s="145" t="s">
        <v>158</v>
      </c>
      <c r="AU135" s="145" t="s">
        <v>80</v>
      </c>
      <c r="AY135" s="17" t="s">
        <v>155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80</v>
      </c>
      <c r="BK135" s="146">
        <f t="shared" si="9"/>
        <v>0</v>
      </c>
      <c r="BL135" s="17" t="s">
        <v>242</v>
      </c>
      <c r="BM135" s="145" t="s">
        <v>227</v>
      </c>
    </row>
    <row r="136" spans="2:65" s="1" customFormat="1" ht="24.15" customHeight="1">
      <c r="B136" s="32"/>
      <c r="C136" s="133" t="s">
        <v>198</v>
      </c>
      <c r="D136" s="133" t="s">
        <v>158</v>
      </c>
      <c r="E136" s="134" t="s">
        <v>2739</v>
      </c>
      <c r="F136" s="135" t="s">
        <v>2740</v>
      </c>
      <c r="G136" s="136" t="s">
        <v>457</v>
      </c>
      <c r="H136" s="137">
        <v>16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38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242</v>
      </c>
      <c r="AT136" s="145" t="s">
        <v>158</v>
      </c>
      <c r="AU136" s="145" t="s">
        <v>80</v>
      </c>
      <c r="AY136" s="17" t="s">
        <v>155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80</v>
      </c>
      <c r="BK136" s="146">
        <f t="shared" si="9"/>
        <v>0</v>
      </c>
      <c r="BL136" s="17" t="s">
        <v>242</v>
      </c>
      <c r="BM136" s="145" t="s">
        <v>242</v>
      </c>
    </row>
    <row r="137" spans="2:65" s="1" customFormat="1" ht="33" customHeight="1">
      <c r="B137" s="32"/>
      <c r="C137" s="133" t="s">
        <v>239</v>
      </c>
      <c r="D137" s="133" t="s">
        <v>158</v>
      </c>
      <c r="E137" s="134" t="s">
        <v>2741</v>
      </c>
      <c r="F137" s="135" t="s">
        <v>2742</v>
      </c>
      <c r="G137" s="136" t="s">
        <v>457</v>
      </c>
      <c r="H137" s="137">
        <v>17</v>
      </c>
      <c r="I137" s="138"/>
      <c r="J137" s="139">
        <f t="shared" si="0"/>
        <v>0</v>
      </c>
      <c r="K137" s="140"/>
      <c r="L137" s="32"/>
      <c r="M137" s="141" t="s">
        <v>1</v>
      </c>
      <c r="N137" s="142" t="s">
        <v>38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242</v>
      </c>
      <c r="AT137" s="145" t="s">
        <v>158</v>
      </c>
      <c r="AU137" s="145" t="s">
        <v>80</v>
      </c>
      <c r="AY137" s="17" t="s">
        <v>155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80</v>
      </c>
      <c r="BK137" s="146">
        <f t="shared" si="9"/>
        <v>0</v>
      </c>
      <c r="BL137" s="17" t="s">
        <v>242</v>
      </c>
      <c r="BM137" s="145" t="s">
        <v>263</v>
      </c>
    </row>
    <row r="138" spans="2:65" s="1" customFormat="1" ht="33" customHeight="1">
      <c r="B138" s="32"/>
      <c r="C138" s="133" t="s">
        <v>156</v>
      </c>
      <c r="D138" s="133" t="s">
        <v>158</v>
      </c>
      <c r="E138" s="134" t="s">
        <v>2743</v>
      </c>
      <c r="F138" s="135" t="s">
        <v>2744</v>
      </c>
      <c r="G138" s="136" t="s">
        <v>457</v>
      </c>
      <c r="H138" s="137">
        <v>17</v>
      </c>
      <c r="I138" s="138"/>
      <c r="J138" s="139">
        <f t="shared" si="0"/>
        <v>0</v>
      </c>
      <c r="K138" s="140"/>
      <c r="L138" s="32"/>
      <c r="M138" s="141" t="s">
        <v>1</v>
      </c>
      <c r="N138" s="142" t="s">
        <v>38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242</v>
      </c>
      <c r="AT138" s="145" t="s">
        <v>158</v>
      </c>
      <c r="AU138" s="145" t="s">
        <v>80</v>
      </c>
      <c r="AY138" s="17" t="s">
        <v>155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80</v>
      </c>
      <c r="BK138" s="146">
        <f t="shared" si="9"/>
        <v>0</v>
      </c>
      <c r="BL138" s="17" t="s">
        <v>242</v>
      </c>
      <c r="BM138" s="145" t="s">
        <v>269</v>
      </c>
    </row>
    <row r="139" spans="2:65" s="1" customFormat="1" ht="33" customHeight="1">
      <c r="B139" s="32"/>
      <c r="C139" s="133" t="s">
        <v>266</v>
      </c>
      <c r="D139" s="133" t="s">
        <v>158</v>
      </c>
      <c r="E139" s="134" t="s">
        <v>2745</v>
      </c>
      <c r="F139" s="135" t="s">
        <v>2746</v>
      </c>
      <c r="G139" s="136" t="s">
        <v>457</v>
      </c>
      <c r="H139" s="137">
        <v>16</v>
      </c>
      <c r="I139" s="138"/>
      <c r="J139" s="139">
        <f t="shared" si="0"/>
        <v>0</v>
      </c>
      <c r="K139" s="140"/>
      <c r="L139" s="32"/>
      <c r="M139" s="141" t="s">
        <v>1</v>
      </c>
      <c r="N139" s="142" t="s">
        <v>38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242</v>
      </c>
      <c r="AT139" s="145" t="s">
        <v>158</v>
      </c>
      <c r="AU139" s="145" t="s">
        <v>80</v>
      </c>
      <c r="AY139" s="17" t="s">
        <v>155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80</v>
      </c>
      <c r="BK139" s="146">
        <f t="shared" si="9"/>
        <v>0</v>
      </c>
      <c r="BL139" s="17" t="s">
        <v>242</v>
      </c>
      <c r="BM139" s="145" t="s">
        <v>284</v>
      </c>
    </row>
    <row r="140" spans="2:65" s="1" customFormat="1" ht="55.5" customHeight="1">
      <c r="B140" s="32"/>
      <c r="C140" s="133" t="s">
        <v>214</v>
      </c>
      <c r="D140" s="133" t="s">
        <v>158</v>
      </c>
      <c r="E140" s="134" t="s">
        <v>2747</v>
      </c>
      <c r="F140" s="135" t="s">
        <v>2748</v>
      </c>
      <c r="G140" s="136" t="s">
        <v>441</v>
      </c>
      <c r="H140" s="137">
        <v>2</v>
      </c>
      <c r="I140" s="138"/>
      <c r="J140" s="139">
        <f t="shared" si="0"/>
        <v>0</v>
      </c>
      <c r="K140" s="140"/>
      <c r="L140" s="32"/>
      <c r="M140" s="141" t="s">
        <v>1</v>
      </c>
      <c r="N140" s="142" t="s">
        <v>38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242</v>
      </c>
      <c r="AT140" s="145" t="s">
        <v>158</v>
      </c>
      <c r="AU140" s="145" t="s">
        <v>80</v>
      </c>
      <c r="AY140" s="17" t="s">
        <v>155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80</v>
      </c>
      <c r="BK140" s="146">
        <f t="shared" si="9"/>
        <v>0</v>
      </c>
      <c r="BL140" s="17" t="s">
        <v>242</v>
      </c>
      <c r="BM140" s="145" t="s">
        <v>295</v>
      </c>
    </row>
    <row r="141" spans="2:65" s="1" customFormat="1" ht="62.7" customHeight="1">
      <c r="B141" s="32"/>
      <c r="C141" s="133" t="s">
        <v>292</v>
      </c>
      <c r="D141" s="133" t="s">
        <v>158</v>
      </c>
      <c r="E141" s="134" t="s">
        <v>2749</v>
      </c>
      <c r="F141" s="135" t="s">
        <v>2750</v>
      </c>
      <c r="G141" s="136" t="s">
        <v>441</v>
      </c>
      <c r="H141" s="137">
        <v>3</v>
      </c>
      <c r="I141" s="138"/>
      <c r="J141" s="139">
        <f t="shared" si="0"/>
        <v>0</v>
      </c>
      <c r="K141" s="140"/>
      <c r="L141" s="32"/>
      <c r="M141" s="141" t="s">
        <v>1</v>
      </c>
      <c r="N141" s="142" t="s">
        <v>38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242</v>
      </c>
      <c r="AT141" s="145" t="s">
        <v>158</v>
      </c>
      <c r="AU141" s="145" t="s">
        <v>80</v>
      </c>
      <c r="AY141" s="17" t="s">
        <v>155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80</v>
      </c>
      <c r="BK141" s="146">
        <f t="shared" si="9"/>
        <v>0</v>
      </c>
      <c r="BL141" s="17" t="s">
        <v>242</v>
      </c>
      <c r="BM141" s="145" t="s">
        <v>310</v>
      </c>
    </row>
    <row r="142" spans="2:65" s="1" customFormat="1" ht="16.5" customHeight="1">
      <c r="B142" s="32"/>
      <c r="C142" s="133" t="s">
        <v>227</v>
      </c>
      <c r="D142" s="133" t="s">
        <v>158</v>
      </c>
      <c r="E142" s="134" t="s">
        <v>2751</v>
      </c>
      <c r="F142" s="135" t="s">
        <v>2752</v>
      </c>
      <c r="G142" s="136" t="s">
        <v>441</v>
      </c>
      <c r="H142" s="137">
        <v>1</v>
      </c>
      <c r="I142" s="138"/>
      <c r="J142" s="139">
        <f t="shared" si="0"/>
        <v>0</v>
      </c>
      <c r="K142" s="140"/>
      <c r="L142" s="32"/>
      <c r="M142" s="141" t="s">
        <v>1</v>
      </c>
      <c r="N142" s="142" t="s">
        <v>38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242</v>
      </c>
      <c r="AT142" s="145" t="s">
        <v>158</v>
      </c>
      <c r="AU142" s="145" t="s">
        <v>80</v>
      </c>
      <c r="AY142" s="17" t="s">
        <v>155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80</v>
      </c>
      <c r="BK142" s="146">
        <f t="shared" si="9"/>
        <v>0</v>
      </c>
      <c r="BL142" s="17" t="s">
        <v>242</v>
      </c>
      <c r="BM142" s="145" t="s">
        <v>319</v>
      </c>
    </row>
    <row r="143" spans="2:65" s="1" customFormat="1" ht="21.75" customHeight="1">
      <c r="B143" s="32"/>
      <c r="C143" s="133" t="s">
        <v>8</v>
      </c>
      <c r="D143" s="133" t="s">
        <v>158</v>
      </c>
      <c r="E143" s="134" t="s">
        <v>2753</v>
      </c>
      <c r="F143" s="135" t="s">
        <v>2754</v>
      </c>
      <c r="G143" s="136" t="s">
        <v>457</v>
      </c>
      <c r="H143" s="137">
        <v>190</v>
      </c>
      <c r="I143" s="138"/>
      <c r="J143" s="139">
        <f t="shared" si="0"/>
        <v>0</v>
      </c>
      <c r="K143" s="140"/>
      <c r="L143" s="32"/>
      <c r="M143" s="141" t="s">
        <v>1</v>
      </c>
      <c r="N143" s="142" t="s">
        <v>38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242</v>
      </c>
      <c r="AT143" s="145" t="s">
        <v>158</v>
      </c>
      <c r="AU143" s="145" t="s">
        <v>80</v>
      </c>
      <c r="AY143" s="17" t="s">
        <v>155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80</v>
      </c>
      <c r="BK143" s="146">
        <f t="shared" si="9"/>
        <v>0</v>
      </c>
      <c r="BL143" s="17" t="s">
        <v>242</v>
      </c>
      <c r="BM143" s="145" t="s">
        <v>331</v>
      </c>
    </row>
    <row r="144" spans="2:65" s="1" customFormat="1" ht="24.15" customHeight="1">
      <c r="B144" s="32"/>
      <c r="C144" s="133" t="s">
        <v>242</v>
      </c>
      <c r="D144" s="133" t="s">
        <v>158</v>
      </c>
      <c r="E144" s="134" t="s">
        <v>2755</v>
      </c>
      <c r="F144" s="135" t="s">
        <v>2756</v>
      </c>
      <c r="G144" s="136" t="s">
        <v>335</v>
      </c>
      <c r="H144" s="137">
        <v>0.432</v>
      </c>
      <c r="I144" s="138"/>
      <c r="J144" s="139">
        <f t="shared" si="0"/>
        <v>0</v>
      </c>
      <c r="K144" s="140"/>
      <c r="L144" s="32"/>
      <c r="M144" s="141" t="s">
        <v>1</v>
      </c>
      <c r="N144" s="142" t="s">
        <v>38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242</v>
      </c>
      <c r="AT144" s="145" t="s">
        <v>158</v>
      </c>
      <c r="AU144" s="145" t="s">
        <v>80</v>
      </c>
      <c r="AY144" s="17" t="s">
        <v>155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80</v>
      </c>
      <c r="BK144" s="146">
        <f t="shared" si="9"/>
        <v>0</v>
      </c>
      <c r="BL144" s="17" t="s">
        <v>242</v>
      </c>
      <c r="BM144" s="145" t="s">
        <v>336</v>
      </c>
    </row>
    <row r="145" spans="2:65" s="11" customFormat="1" ht="25.95" customHeight="1">
      <c r="B145" s="121"/>
      <c r="D145" s="122" t="s">
        <v>72</v>
      </c>
      <c r="E145" s="123" t="s">
        <v>2757</v>
      </c>
      <c r="F145" s="123" t="s">
        <v>2758</v>
      </c>
      <c r="I145" s="124"/>
      <c r="J145" s="125">
        <f>BK145</f>
        <v>0</v>
      </c>
      <c r="L145" s="121"/>
      <c r="M145" s="126"/>
      <c r="P145" s="127">
        <f>SUM(P146:P171)</f>
        <v>0</v>
      </c>
      <c r="R145" s="127">
        <f>SUM(R146:R171)</f>
        <v>0</v>
      </c>
      <c r="T145" s="128">
        <f>SUM(T146:T171)</f>
        <v>0</v>
      </c>
      <c r="AR145" s="122" t="s">
        <v>82</v>
      </c>
      <c r="AT145" s="129" t="s">
        <v>72</v>
      </c>
      <c r="AU145" s="129" t="s">
        <v>73</v>
      </c>
      <c r="AY145" s="122" t="s">
        <v>155</v>
      </c>
      <c r="BK145" s="130">
        <f>SUM(BK146:BK171)</f>
        <v>0</v>
      </c>
    </row>
    <row r="146" spans="2:65" s="1" customFormat="1" ht="24.15" customHeight="1">
      <c r="B146" s="32"/>
      <c r="C146" s="133" t="s">
        <v>332</v>
      </c>
      <c r="D146" s="133" t="s">
        <v>158</v>
      </c>
      <c r="E146" s="134" t="s">
        <v>2759</v>
      </c>
      <c r="F146" s="135" t="s">
        <v>2760</v>
      </c>
      <c r="G146" s="136" t="s">
        <v>457</v>
      </c>
      <c r="H146" s="137">
        <v>200</v>
      </c>
      <c r="I146" s="138"/>
      <c r="J146" s="139">
        <f t="shared" ref="J146:J171" si="10">ROUND(I146*H146,2)</f>
        <v>0</v>
      </c>
      <c r="K146" s="140"/>
      <c r="L146" s="32"/>
      <c r="M146" s="141" t="s">
        <v>1</v>
      </c>
      <c r="N146" s="142" t="s">
        <v>38</v>
      </c>
      <c r="P146" s="143">
        <f t="shared" ref="P146:P171" si="11">O146*H146</f>
        <v>0</v>
      </c>
      <c r="Q146" s="143">
        <v>0</v>
      </c>
      <c r="R146" s="143">
        <f t="shared" ref="R146:R171" si="12">Q146*H146</f>
        <v>0</v>
      </c>
      <c r="S146" s="143">
        <v>0</v>
      </c>
      <c r="T146" s="144">
        <f t="shared" ref="T146:T171" si="13">S146*H146</f>
        <v>0</v>
      </c>
      <c r="AR146" s="145" t="s">
        <v>242</v>
      </c>
      <c r="AT146" s="145" t="s">
        <v>158</v>
      </c>
      <c r="AU146" s="145" t="s">
        <v>80</v>
      </c>
      <c r="AY146" s="17" t="s">
        <v>155</v>
      </c>
      <c r="BE146" s="146">
        <f t="shared" ref="BE146:BE171" si="14">IF(N146="základní",J146,0)</f>
        <v>0</v>
      </c>
      <c r="BF146" s="146">
        <f t="shared" ref="BF146:BF171" si="15">IF(N146="snížená",J146,0)</f>
        <v>0</v>
      </c>
      <c r="BG146" s="146">
        <f t="shared" ref="BG146:BG171" si="16">IF(N146="zákl. přenesená",J146,0)</f>
        <v>0</v>
      </c>
      <c r="BH146" s="146">
        <f t="shared" ref="BH146:BH171" si="17">IF(N146="sníž. přenesená",J146,0)</f>
        <v>0</v>
      </c>
      <c r="BI146" s="146">
        <f t="shared" ref="BI146:BI171" si="18">IF(N146="nulová",J146,0)</f>
        <v>0</v>
      </c>
      <c r="BJ146" s="17" t="s">
        <v>80</v>
      </c>
      <c r="BK146" s="146">
        <f t="shared" ref="BK146:BK171" si="19">ROUND(I146*H146,2)</f>
        <v>0</v>
      </c>
      <c r="BL146" s="17" t="s">
        <v>242</v>
      </c>
      <c r="BM146" s="145" t="s">
        <v>341</v>
      </c>
    </row>
    <row r="147" spans="2:65" s="1" customFormat="1" ht="24.15" customHeight="1">
      <c r="B147" s="32"/>
      <c r="C147" s="133" t="s">
        <v>263</v>
      </c>
      <c r="D147" s="133" t="s">
        <v>158</v>
      </c>
      <c r="E147" s="134" t="s">
        <v>2761</v>
      </c>
      <c r="F147" s="135" t="s">
        <v>2762</v>
      </c>
      <c r="G147" s="136" t="s">
        <v>457</v>
      </c>
      <c r="H147" s="137">
        <v>105</v>
      </c>
      <c r="I147" s="138"/>
      <c r="J147" s="139">
        <f t="shared" si="10"/>
        <v>0</v>
      </c>
      <c r="K147" s="140"/>
      <c r="L147" s="32"/>
      <c r="M147" s="141" t="s">
        <v>1</v>
      </c>
      <c r="N147" s="142" t="s">
        <v>38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242</v>
      </c>
      <c r="AT147" s="145" t="s">
        <v>158</v>
      </c>
      <c r="AU147" s="145" t="s">
        <v>80</v>
      </c>
      <c r="AY147" s="17" t="s">
        <v>155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80</v>
      </c>
      <c r="BK147" s="146">
        <f t="shared" si="19"/>
        <v>0</v>
      </c>
      <c r="BL147" s="17" t="s">
        <v>242</v>
      </c>
      <c r="BM147" s="145" t="s">
        <v>346</v>
      </c>
    </row>
    <row r="148" spans="2:65" s="1" customFormat="1" ht="24.15" customHeight="1">
      <c r="B148" s="32"/>
      <c r="C148" s="133" t="s">
        <v>343</v>
      </c>
      <c r="D148" s="133" t="s">
        <v>158</v>
      </c>
      <c r="E148" s="134" t="s">
        <v>2763</v>
      </c>
      <c r="F148" s="135" t="s">
        <v>2764</v>
      </c>
      <c r="G148" s="136" t="s">
        <v>457</v>
      </c>
      <c r="H148" s="137">
        <v>38</v>
      </c>
      <c r="I148" s="138"/>
      <c r="J148" s="139">
        <f t="shared" si="10"/>
        <v>0</v>
      </c>
      <c r="K148" s="140"/>
      <c r="L148" s="32"/>
      <c r="M148" s="141" t="s">
        <v>1</v>
      </c>
      <c r="N148" s="142" t="s">
        <v>38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242</v>
      </c>
      <c r="AT148" s="145" t="s">
        <v>158</v>
      </c>
      <c r="AU148" s="145" t="s">
        <v>80</v>
      </c>
      <c r="AY148" s="17" t="s">
        <v>155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80</v>
      </c>
      <c r="BK148" s="146">
        <f t="shared" si="19"/>
        <v>0</v>
      </c>
      <c r="BL148" s="17" t="s">
        <v>242</v>
      </c>
      <c r="BM148" s="145" t="s">
        <v>350</v>
      </c>
    </row>
    <row r="149" spans="2:65" s="1" customFormat="1" ht="21.75" customHeight="1">
      <c r="B149" s="32"/>
      <c r="C149" s="133" t="s">
        <v>269</v>
      </c>
      <c r="D149" s="133" t="s">
        <v>158</v>
      </c>
      <c r="E149" s="134" t="s">
        <v>2765</v>
      </c>
      <c r="F149" s="135" t="s">
        <v>2766</v>
      </c>
      <c r="G149" s="136" t="s">
        <v>457</v>
      </c>
      <c r="H149" s="137">
        <v>25</v>
      </c>
      <c r="I149" s="138"/>
      <c r="J149" s="139">
        <f t="shared" si="10"/>
        <v>0</v>
      </c>
      <c r="K149" s="140"/>
      <c r="L149" s="32"/>
      <c r="M149" s="141" t="s">
        <v>1</v>
      </c>
      <c r="N149" s="142" t="s">
        <v>38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242</v>
      </c>
      <c r="AT149" s="145" t="s">
        <v>158</v>
      </c>
      <c r="AU149" s="145" t="s">
        <v>80</v>
      </c>
      <c r="AY149" s="17" t="s">
        <v>155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80</v>
      </c>
      <c r="BK149" s="146">
        <f t="shared" si="19"/>
        <v>0</v>
      </c>
      <c r="BL149" s="17" t="s">
        <v>242</v>
      </c>
      <c r="BM149" s="145" t="s">
        <v>353</v>
      </c>
    </row>
    <row r="150" spans="2:65" s="1" customFormat="1" ht="21.75" customHeight="1">
      <c r="B150" s="32"/>
      <c r="C150" s="133" t="s">
        <v>7</v>
      </c>
      <c r="D150" s="133" t="s">
        <v>158</v>
      </c>
      <c r="E150" s="134" t="s">
        <v>2767</v>
      </c>
      <c r="F150" s="135" t="s">
        <v>2768</v>
      </c>
      <c r="G150" s="136" t="s">
        <v>457</v>
      </c>
      <c r="H150" s="137">
        <v>28</v>
      </c>
      <c r="I150" s="138"/>
      <c r="J150" s="139">
        <f t="shared" si="10"/>
        <v>0</v>
      </c>
      <c r="K150" s="140"/>
      <c r="L150" s="32"/>
      <c r="M150" s="141" t="s">
        <v>1</v>
      </c>
      <c r="N150" s="142" t="s">
        <v>38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242</v>
      </c>
      <c r="AT150" s="145" t="s">
        <v>158</v>
      </c>
      <c r="AU150" s="145" t="s">
        <v>80</v>
      </c>
      <c r="AY150" s="17" t="s">
        <v>155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80</v>
      </c>
      <c r="BK150" s="146">
        <f t="shared" si="19"/>
        <v>0</v>
      </c>
      <c r="BL150" s="17" t="s">
        <v>242</v>
      </c>
      <c r="BM150" s="145" t="s">
        <v>360</v>
      </c>
    </row>
    <row r="151" spans="2:65" s="1" customFormat="1" ht="24.15" customHeight="1">
      <c r="B151" s="32"/>
      <c r="C151" s="133" t="s">
        <v>284</v>
      </c>
      <c r="D151" s="133" t="s">
        <v>158</v>
      </c>
      <c r="E151" s="134" t="s">
        <v>2769</v>
      </c>
      <c r="F151" s="135" t="s">
        <v>2770</v>
      </c>
      <c r="G151" s="136" t="s">
        <v>441</v>
      </c>
      <c r="H151" s="137">
        <v>4</v>
      </c>
      <c r="I151" s="138"/>
      <c r="J151" s="139">
        <f t="shared" si="10"/>
        <v>0</v>
      </c>
      <c r="K151" s="140"/>
      <c r="L151" s="32"/>
      <c r="M151" s="141" t="s">
        <v>1</v>
      </c>
      <c r="N151" s="142" t="s">
        <v>38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242</v>
      </c>
      <c r="AT151" s="145" t="s">
        <v>158</v>
      </c>
      <c r="AU151" s="145" t="s">
        <v>80</v>
      </c>
      <c r="AY151" s="17" t="s">
        <v>155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80</v>
      </c>
      <c r="BK151" s="146">
        <f t="shared" si="19"/>
        <v>0</v>
      </c>
      <c r="BL151" s="17" t="s">
        <v>242</v>
      </c>
      <c r="BM151" s="145" t="s">
        <v>374</v>
      </c>
    </row>
    <row r="152" spans="2:65" s="1" customFormat="1" ht="24.15" customHeight="1">
      <c r="B152" s="32"/>
      <c r="C152" s="133" t="s">
        <v>371</v>
      </c>
      <c r="D152" s="133" t="s">
        <v>158</v>
      </c>
      <c r="E152" s="134" t="s">
        <v>2771</v>
      </c>
      <c r="F152" s="135" t="s">
        <v>2772</v>
      </c>
      <c r="G152" s="136" t="s">
        <v>441</v>
      </c>
      <c r="H152" s="137">
        <v>40</v>
      </c>
      <c r="I152" s="138"/>
      <c r="J152" s="139">
        <f t="shared" si="10"/>
        <v>0</v>
      </c>
      <c r="K152" s="140"/>
      <c r="L152" s="32"/>
      <c r="M152" s="141" t="s">
        <v>1</v>
      </c>
      <c r="N152" s="142" t="s">
        <v>38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242</v>
      </c>
      <c r="AT152" s="145" t="s">
        <v>158</v>
      </c>
      <c r="AU152" s="145" t="s">
        <v>80</v>
      </c>
      <c r="AY152" s="17" t="s">
        <v>155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80</v>
      </c>
      <c r="BK152" s="146">
        <f t="shared" si="19"/>
        <v>0</v>
      </c>
      <c r="BL152" s="17" t="s">
        <v>242</v>
      </c>
      <c r="BM152" s="145" t="s">
        <v>388</v>
      </c>
    </row>
    <row r="153" spans="2:65" s="1" customFormat="1" ht="24.15" customHeight="1">
      <c r="B153" s="32"/>
      <c r="C153" s="133" t="s">
        <v>295</v>
      </c>
      <c r="D153" s="133" t="s">
        <v>158</v>
      </c>
      <c r="E153" s="134" t="s">
        <v>2773</v>
      </c>
      <c r="F153" s="135" t="s">
        <v>2774</v>
      </c>
      <c r="G153" s="136" t="s">
        <v>441</v>
      </c>
      <c r="H153" s="137">
        <v>30</v>
      </c>
      <c r="I153" s="138"/>
      <c r="J153" s="139">
        <f t="shared" si="10"/>
        <v>0</v>
      </c>
      <c r="K153" s="140"/>
      <c r="L153" s="32"/>
      <c r="M153" s="141" t="s">
        <v>1</v>
      </c>
      <c r="N153" s="142" t="s">
        <v>38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242</v>
      </c>
      <c r="AT153" s="145" t="s">
        <v>158</v>
      </c>
      <c r="AU153" s="145" t="s">
        <v>80</v>
      </c>
      <c r="AY153" s="17" t="s">
        <v>155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80</v>
      </c>
      <c r="BK153" s="146">
        <f t="shared" si="19"/>
        <v>0</v>
      </c>
      <c r="BL153" s="17" t="s">
        <v>242</v>
      </c>
      <c r="BM153" s="145" t="s">
        <v>398</v>
      </c>
    </row>
    <row r="154" spans="2:65" s="1" customFormat="1" ht="24.15" customHeight="1">
      <c r="B154" s="32"/>
      <c r="C154" s="133" t="s">
        <v>390</v>
      </c>
      <c r="D154" s="133" t="s">
        <v>158</v>
      </c>
      <c r="E154" s="134" t="s">
        <v>2775</v>
      </c>
      <c r="F154" s="135" t="s">
        <v>2776</v>
      </c>
      <c r="G154" s="136" t="s">
        <v>441</v>
      </c>
      <c r="H154" s="137">
        <v>10</v>
      </c>
      <c r="I154" s="138"/>
      <c r="J154" s="139">
        <f t="shared" si="10"/>
        <v>0</v>
      </c>
      <c r="K154" s="140"/>
      <c r="L154" s="32"/>
      <c r="M154" s="141" t="s">
        <v>1</v>
      </c>
      <c r="N154" s="142" t="s">
        <v>38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242</v>
      </c>
      <c r="AT154" s="145" t="s">
        <v>158</v>
      </c>
      <c r="AU154" s="145" t="s">
        <v>80</v>
      </c>
      <c r="AY154" s="17" t="s">
        <v>155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80</v>
      </c>
      <c r="BK154" s="146">
        <f t="shared" si="19"/>
        <v>0</v>
      </c>
      <c r="BL154" s="17" t="s">
        <v>242</v>
      </c>
      <c r="BM154" s="145" t="s">
        <v>411</v>
      </c>
    </row>
    <row r="155" spans="2:65" s="1" customFormat="1" ht="24.15" customHeight="1">
      <c r="B155" s="32"/>
      <c r="C155" s="133" t="s">
        <v>310</v>
      </c>
      <c r="D155" s="133" t="s">
        <v>158</v>
      </c>
      <c r="E155" s="134" t="s">
        <v>2777</v>
      </c>
      <c r="F155" s="135" t="s">
        <v>2778</v>
      </c>
      <c r="G155" s="136" t="s">
        <v>441</v>
      </c>
      <c r="H155" s="137">
        <v>12</v>
      </c>
      <c r="I155" s="138"/>
      <c r="J155" s="139">
        <f t="shared" si="10"/>
        <v>0</v>
      </c>
      <c r="K155" s="140"/>
      <c r="L155" s="32"/>
      <c r="M155" s="141" t="s">
        <v>1</v>
      </c>
      <c r="N155" s="142" t="s">
        <v>38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242</v>
      </c>
      <c r="AT155" s="145" t="s">
        <v>158</v>
      </c>
      <c r="AU155" s="145" t="s">
        <v>80</v>
      </c>
      <c r="AY155" s="17" t="s">
        <v>155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80</v>
      </c>
      <c r="BK155" s="146">
        <f t="shared" si="19"/>
        <v>0</v>
      </c>
      <c r="BL155" s="17" t="s">
        <v>242</v>
      </c>
      <c r="BM155" s="145" t="s">
        <v>421</v>
      </c>
    </row>
    <row r="156" spans="2:65" s="1" customFormat="1" ht="33" customHeight="1">
      <c r="B156" s="32"/>
      <c r="C156" s="133" t="s">
        <v>223</v>
      </c>
      <c r="D156" s="133" t="s">
        <v>158</v>
      </c>
      <c r="E156" s="134" t="s">
        <v>2779</v>
      </c>
      <c r="F156" s="135" t="s">
        <v>2780</v>
      </c>
      <c r="G156" s="136" t="s">
        <v>441</v>
      </c>
      <c r="H156" s="137">
        <v>6</v>
      </c>
      <c r="I156" s="138"/>
      <c r="J156" s="139">
        <f t="shared" si="10"/>
        <v>0</v>
      </c>
      <c r="K156" s="140"/>
      <c r="L156" s="32"/>
      <c r="M156" s="141" t="s">
        <v>1</v>
      </c>
      <c r="N156" s="142" t="s">
        <v>38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242</v>
      </c>
      <c r="AT156" s="145" t="s">
        <v>158</v>
      </c>
      <c r="AU156" s="145" t="s">
        <v>80</v>
      </c>
      <c r="AY156" s="17" t="s">
        <v>155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80</v>
      </c>
      <c r="BK156" s="146">
        <f t="shared" si="19"/>
        <v>0</v>
      </c>
      <c r="BL156" s="17" t="s">
        <v>242</v>
      </c>
      <c r="BM156" s="145" t="s">
        <v>429</v>
      </c>
    </row>
    <row r="157" spans="2:65" s="1" customFormat="1" ht="33" customHeight="1">
      <c r="B157" s="32"/>
      <c r="C157" s="133" t="s">
        <v>319</v>
      </c>
      <c r="D157" s="133" t="s">
        <v>158</v>
      </c>
      <c r="E157" s="134" t="s">
        <v>2781</v>
      </c>
      <c r="F157" s="135" t="s">
        <v>2782</v>
      </c>
      <c r="G157" s="136" t="s">
        <v>441</v>
      </c>
      <c r="H157" s="137">
        <v>6</v>
      </c>
      <c r="I157" s="138"/>
      <c r="J157" s="139">
        <f t="shared" si="10"/>
        <v>0</v>
      </c>
      <c r="K157" s="140"/>
      <c r="L157" s="32"/>
      <c r="M157" s="141" t="s">
        <v>1</v>
      </c>
      <c r="N157" s="142" t="s">
        <v>38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242</v>
      </c>
      <c r="AT157" s="145" t="s">
        <v>158</v>
      </c>
      <c r="AU157" s="145" t="s">
        <v>80</v>
      </c>
      <c r="AY157" s="17" t="s">
        <v>155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80</v>
      </c>
      <c r="BK157" s="146">
        <f t="shared" si="19"/>
        <v>0</v>
      </c>
      <c r="BL157" s="17" t="s">
        <v>242</v>
      </c>
      <c r="BM157" s="145" t="s">
        <v>442</v>
      </c>
    </row>
    <row r="158" spans="2:65" s="1" customFormat="1" ht="24.15" customHeight="1">
      <c r="B158" s="32"/>
      <c r="C158" s="133" t="s">
        <v>426</v>
      </c>
      <c r="D158" s="133" t="s">
        <v>158</v>
      </c>
      <c r="E158" s="134" t="s">
        <v>2783</v>
      </c>
      <c r="F158" s="135" t="s">
        <v>2784</v>
      </c>
      <c r="G158" s="136" t="s">
        <v>441</v>
      </c>
      <c r="H158" s="137">
        <v>4</v>
      </c>
      <c r="I158" s="138"/>
      <c r="J158" s="139">
        <f t="shared" si="10"/>
        <v>0</v>
      </c>
      <c r="K158" s="140"/>
      <c r="L158" s="32"/>
      <c r="M158" s="141" t="s">
        <v>1</v>
      </c>
      <c r="N158" s="142" t="s">
        <v>38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242</v>
      </c>
      <c r="AT158" s="145" t="s">
        <v>158</v>
      </c>
      <c r="AU158" s="145" t="s">
        <v>80</v>
      </c>
      <c r="AY158" s="17" t="s">
        <v>155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80</v>
      </c>
      <c r="BK158" s="146">
        <f t="shared" si="19"/>
        <v>0</v>
      </c>
      <c r="BL158" s="17" t="s">
        <v>242</v>
      </c>
      <c r="BM158" s="145" t="s">
        <v>445</v>
      </c>
    </row>
    <row r="159" spans="2:65" s="1" customFormat="1" ht="33" customHeight="1">
      <c r="B159" s="32"/>
      <c r="C159" s="133" t="s">
        <v>331</v>
      </c>
      <c r="D159" s="133" t="s">
        <v>158</v>
      </c>
      <c r="E159" s="134" t="s">
        <v>2785</v>
      </c>
      <c r="F159" s="135" t="s">
        <v>2786</v>
      </c>
      <c r="G159" s="136" t="s">
        <v>441</v>
      </c>
      <c r="H159" s="137">
        <v>4</v>
      </c>
      <c r="I159" s="138"/>
      <c r="J159" s="139">
        <f t="shared" si="10"/>
        <v>0</v>
      </c>
      <c r="K159" s="140"/>
      <c r="L159" s="32"/>
      <c r="M159" s="141" t="s">
        <v>1</v>
      </c>
      <c r="N159" s="142" t="s">
        <v>38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242</v>
      </c>
      <c r="AT159" s="145" t="s">
        <v>158</v>
      </c>
      <c r="AU159" s="145" t="s">
        <v>80</v>
      </c>
      <c r="AY159" s="17" t="s">
        <v>155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80</v>
      </c>
      <c r="BK159" s="146">
        <f t="shared" si="19"/>
        <v>0</v>
      </c>
      <c r="BL159" s="17" t="s">
        <v>242</v>
      </c>
      <c r="BM159" s="145" t="s">
        <v>448</v>
      </c>
    </row>
    <row r="160" spans="2:65" s="1" customFormat="1" ht="49.05" customHeight="1">
      <c r="B160" s="32"/>
      <c r="C160" s="133" t="s">
        <v>407</v>
      </c>
      <c r="D160" s="133" t="s">
        <v>158</v>
      </c>
      <c r="E160" s="134" t="s">
        <v>2787</v>
      </c>
      <c r="F160" s="135" t="s">
        <v>2788</v>
      </c>
      <c r="G160" s="136" t="s">
        <v>441</v>
      </c>
      <c r="H160" s="137">
        <v>1</v>
      </c>
      <c r="I160" s="138"/>
      <c r="J160" s="139">
        <f t="shared" si="10"/>
        <v>0</v>
      </c>
      <c r="K160" s="140"/>
      <c r="L160" s="32"/>
      <c r="M160" s="141" t="s">
        <v>1</v>
      </c>
      <c r="N160" s="142" t="s">
        <v>38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242</v>
      </c>
      <c r="AT160" s="145" t="s">
        <v>158</v>
      </c>
      <c r="AU160" s="145" t="s">
        <v>80</v>
      </c>
      <c r="AY160" s="17" t="s">
        <v>155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80</v>
      </c>
      <c r="BK160" s="146">
        <f t="shared" si="19"/>
        <v>0</v>
      </c>
      <c r="BL160" s="17" t="s">
        <v>242</v>
      </c>
      <c r="BM160" s="145" t="s">
        <v>453</v>
      </c>
    </row>
    <row r="161" spans="2:65" s="1" customFormat="1" ht="49.05" customHeight="1">
      <c r="B161" s="32"/>
      <c r="C161" s="133" t="s">
        <v>336</v>
      </c>
      <c r="D161" s="133" t="s">
        <v>158</v>
      </c>
      <c r="E161" s="134" t="s">
        <v>2789</v>
      </c>
      <c r="F161" s="135" t="s">
        <v>2790</v>
      </c>
      <c r="G161" s="136" t="s">
        <v>441</v>
      </c>
      <c r="H161" s="137">
        <v>2</v>
      </c>
      <c r="I161" s="138"/>
      <c r="J161" s="139">
        <f t="shared" si="10"/>
        <v>0</v>
      </c>
      <c r="K161" s="140"/>
      <c r="L161" s="32"/>
      <c r="M161" s="141" t="s">
        <v>1</v>
      </c>
      <c r="N161" s="142" t="s">
        <v>38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242</v>
      </c>
      <c r="AT161" s="145" t="s">
        <v>158</v>
      </c>
      <c r="AU161" s="145" t="s">
        <v>80</v>
      </c>
      <c r="AY161" s="17" t="s">
        <v>155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80</v>
      </c>
      <c r="BK161" s="146">
        <f t="shared" si="19"/>
        <v>0</v>
      </c>
      <c r="BL161" s="17" t="s">
        <v>242</v>
      </c>
      <c r="BM161" s="145" t="s">
        <v>458</v>
      </c>
    </row>
    <row r="162" spans="2:65" s="1" customFormat="1" ht="49.05" customHeight="1">
      <c r="B162" s="32"/>
      <c r="C162" s="133" t="s">
        <v>449</v>
      </c>
      <c r="D162" s="133" t="s">
        <v>158</v>
      </c>
      <c r="E162" s="134" t="s">
        <v>2791</v>
      </c>
      <c r="F162" s="135" t="s">
        <v>2792</v>
      </c>
      <c r="G162" s="136" t="s">
        <v>441</v>
      </c>
      <c r="H162" s="137">
        <v>2</v>
      </c>
      <c r="I162" s="138"/>
      <c r="J162" s="139">
        <f t="shared" si="10"/>
        <v>0</v>
      </c>
      <c r="K162" s="140"/>
      <c r="L162" s="32"/>
      <c r="M162" s="141" t="s">
        <v>1</v>
      </c>
      <c r="N162" s="142" t="s">
        <v>38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242</v>
      </c>
      <c r="AT162" s="145" t="s">
        <v>158</v>
      </c>
      <c r="AU162" s="145" t="s">
        <v>80</v>
      </c>
      <c r="AY162" s="17" t="s">
        <v>155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80</v>
      </c>
      <c r="BK162" s="146">
        <f t="shared" si="19"/>
        <v>0</v>
      </c>
      <c r="BL162" s="17" t="s">
        <v>242</v>
      </c>
      <c r="BM162" s="145" t="s">
        <v>463</v>
      </c>
    </row>
    <row r="163" spans="2:65" s="1" customFormat="1" ht="24.15" customHeight="1">
      <c r="B163" s="32"/>
      <c r="C163" s="133" t="s">
        <v>341</v>
      </c>
      <c r="D163" s="133" t="s">
        <v>158</v>
      </c>
      <c r="E163" s="134" t="s">
        <v>2793</v>
      </c>
      <c r="F163" s="135" t="s">
        <v>2794</v>
      </c>
      <c r="G163" s="136" t="s">
        <v>441</v>
      </c>
      <c r="H163" s="137">
        <v>28</v>
      </c>
      <c r="I163" s="138"/>
      <c r="J163" s="139">
        <f t="shared" si="10"/>
        <v>0</v>
      </c>
      <c r="K163" s="140"/>
      <c r="L163" s="32"/>
      <c r="M163" s="141" t="s">
        <v>1</v>
      </c>
      <c r="N163" s="142" t="s">
        <v>38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242</v>
      </c>
      <c r="AT163" s="145" t="s">
        <v>158</v>
      </c>
      <c r="AU163" s="145" t="s">
        <v>80</v>
      </c>
      <c r="AY163" s="17" t="s">
        <v>155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80</v>
      </c>
      <c r="BK163" s="146">
        <f t="shared" si="19"/>
        <v>0</v>
      </c>
      <c r="BL163" s="17" t="s">
        <v>242</v>
      </c>
      <c r="BM163" s="145" t="s">
        <v>467</v>
      </c>
    </row>
    <row r="164" spans="2:65" s="1" customFormat="1" ht="16.5" customHeight="1">
      <c r="B164" s="32"/>
      <c r="C164" s="133" t="s">
        <v>460</v>
      </c>
      <c r="D164" s="133" t="s">
        <v>158</v>
      </c>
      <c r="E164" s="134" t="s">
        <v>2795</v>
      </c>
      <c r="F164" s="135" t="s">
        <v>2796</v>
      </c>
      <c r="G164" s="136" t="s">
        <v>441</v>
      </c>
      <c r="H164" s="137">
        <v>30</v>
      </c>
      <c r="I164" s="138"/>
      <c r="J164" s="139">
        <f t="shared" si="10"/>
        <v>0</v>
      </c>
      <c r="K164" s="140"/>
      <c r="L164" s="32"/>
      <c r="M164" s="141" t="s">
        <v>1</v>
      </c>
      <c r="N164" s="142" t="s">
        <v>38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242</v>
      </c>
      <c r="AT164" s="145" t="s">
        <v>158</v>
      </c>
      <c r="AU164" s="145" t="s">
        <v>80</v>
      </c>
      <c r="AY164" s="17" t="s">
        <v>155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80</v>
      </c>
      <c r="BK164" s="146">
        <f t="shared" si="19"/>
        <v>0</v>
      </c>
      <c r="BL164" s="17" t="s">
        <v>242</v>
      </c>
      <c r="BM164" s="145" t="s">
        <v>475</v>
      </c>
    </row>
    <row r="165" spans="2:65" s="1" customFormat="1" ht="21.75" customHeight="1">
      <c r="B165" s="32"/>
      <c r="C165" s="133" t="s">
        <v>346</v>
      </c>
      <c r="D165" s="133" t="s">
        <v>158</v>
      </c>
      <c r="E165" s="134" t="s">
        <v>2797</v>
      </c>
      <c r="F165" s="135" t="s">
        <v>2798</v>
      </c>
      <c r="G165" s="136" t="s">
        <v>441</v>
      </c>
      <c r="H165" s="137">
        <v>30</v>
      </c>
      <c r="I165" s="138"/>
      <c r="J165" s="139">
        <f t="shared" si="10"/>
        <v>0</v>
      </c>
      <c r="K165" s="140"/>
      <c r="L165" s="32"/>
      <c r="M165" s="141" t="s">
        <v>1</v>
      </c>
      <c r="N165" s="142" t="s">
        <v>38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242</v>
      </c>
      <c r="AT165" s="145" t="s">
        <v>158</v>
      </c>
      <c r="AU165" s="145" t="s">
        <v>80</v>
      </c>
      <c r="AY165" s="17" t="s">
        <v>155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80</v>
      </c>
      <c r="BK165" s="146">
        <f t="shared" si="19"/>
        <v>0</v>
      </c>
      <c r="BL165" s="17" t="s">
        <v>242</v>
      </c>
      <c r="BM165" s="145" t="s">
        <v>483</v>
      </c>
    </row>
    <row r="166" spans="2:65" s="1" customFormat="1" ht="55.5" customHeight="1">
      <c r="B166" s="32"/>
      <c r="C166" s="133" t="s">
        <v>472</v>
      </c>
      <c r="D166" s="133" t="s">
        <v>158</v>
      </c>
      <c r="E166" s="134" t="s">
        <v>2799</v>
      </c>
      <c r="F166" s="135" t="s">
        <v>2800</v>
      </c>
      <c r="G166" s="136" t="s">
        <v>441</v>
      </c>
      <c r="H166" s="137">
        <v>1</v>
      </c>
      <c r="I166" s="138"/>
      <c r="J166" s="139">
        <f t="shared" si="10"/>
        <v>0</v>
      </c>
      <c r="K166" s="140"/>
      <c r="L166" s="32"/>
      <c r="M166" s="141" t="s">
        <v>1</v>
      </c>
      <c r="N166" s="142" t="s">
        <v>38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242</v>
      </c>
      <c r="AT166" s="145" t="s">
        <v>158</v>
      </c>
      <c r="AU166" s="145" t="s">
        <v>80</v>
      </c>
      <c r="AY166" s="17" t="s">
        <v>155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80</v>
      </c>
      <c r="BK166" s="146">
        <f t="shared" si="19"/>
        <v>0</v>
      </c>
      <c r="BL166" s="17" t="s">
        <v>242</v>
      </c>
      <c r="BM166" s="145" t="s">
        <v>489</v>
      </c>
    </row>
    <row r="167" spans="2:65" s="1" customFormat="1" ht="24.15" customHeight="1">
      <c r="B167" s="32"/>
      <c r="C167" s="133" t="s">
        <v>350</v>
      </c>
      <c r="D167" s="133" t="s">
        <v>158</v>
      </c>
      <c r="E167" s="134" t="s">
        <v>2801</v>
      </c>
      <c r="F167" s="135" t="s">
        <v>2802</v>
      </c>
      <c r="G167" s="136" t="s">
        <v>441</v>
      </c>
      <c r="H167" s="137">
        <v>1</v>
      </c>
      <c r="I167" s="138"/>
      <c r="J167" s="139">
        <f t="shared" si="10"/>
        <v>0</v>
      </c>
      <c r="K167" s="140"/>
      <c r="L167" s="32"/>
      <c r="M167" s="141" t="s">
        <v>1</v>
      </c>
      <c r="N167" s="142" t="s">
        <v>38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242</v>
      </c>
      <c r="AT167" s="145" t="s">
        <v>158</v>
      </c>
      <c r="AU167" s="145" t="s">
        <v>80</v>
      </c>
      <c r="AY167" s="17" t="s">
        <v>155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80</v>
      </c>
      <c r="BK167" s="146">
        <f t="shared" si="19"/>
        <v>0</v>
      </c>
      <c r="BL167" s="17" t="s">
        <v>242</v>
      </c>
      <c r="BM167" s="145" t="s">
        <v>494</v>
      </c>
    </row>
    <row r="168" spans="2:65" s="1" customFormat="1" ht="66.75" customHeight="1">
      <c r="B168" s="32"/>
      <c r="C168" s="133" t="s">
        <v>486</v>
      </c>
      <c r="D168" s="133" t="s">
        <v>158</v>
      </c>
      <c r="E168" s="134" t="s">
        <v>2803</v>
      </c>
      <c r="F168" s="135" t="s">
        <v>2804</v>
      </c>
      <c r="G168" s="136" t="s">
        <v>441</v>
      </c>
      <c r="H168" s="137">
        <v>1</v>
      </c>
      <c r="I168" s="138"/>
      <c r="J168" s="139">
        <f t="shared" si="10"/>
        <v>0</v>
      </c>
      <c r="K168" s="140"/>
      <c r="L168" s="32"/>
      <c r="M168" s="141" t="s">
        <v>1</v>
      </c>
      <c r="N168" s="142" t="s">
        <v>38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242</v>
      </c>
      <c r="AT168" s="145" t="s">
        <v>158</v>
      </c>
      <c r="AU168" s="145" t="s">
        <v>80</v>
      </c>
      <c r="AY168" s="17" t="s">
        <v>155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80</v>
      </c>
      <c r="BK168" s="146">
        <f t="shared" si="19"/>
        <v>0</v>
      </c>
      <c r="BL168" s="17" t="s">
        <v>242</v>
      </c>
      <c r="BM168" s="145" t="s">
        <v>501</v>
      </c>
    </row>
    <row r="169" spans="2:65" s="1" customFormat="1" ht="44.25" customHeight="1">
      <c r="B169" s="32"/>
      <c r="C169" s="133" t="s">
        <v>353</v>
      </c>
      <c r="D169" s="133" t="s">
        <v>158</v>
      </c>
      <c r="E169" s="134" t="s">
        <v>2805</v>
      </c>
      <c r="F169" s="135" t="s">
        <v>2806</v>
      </c>
      <c r="G169" s="136" t="s">
        <v>441</v>
      </c>
      <c r="H169" s="137">
        <v>1</v>
      </c>
      <c r="I169" s="138"/>
      <c r="J169" s="139">
        <f t="shared" si="10"/>
        <v>0</v>
      </c>
      <c r="K169" s="140"/>
      <c r="L169" s="32"/>
      <c r="M169" s="141" t="s">
        <v>1</v>
      </c>
      <c r="N169" s="142" t="s">
        <v>38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242</v>
      </c>
      <c r="AT169" s="145" t="s">
        <v>158</v>
      </c>
      <c r="AU169" s="145" t="s">
        <v>80</v>
      </c>
      <c r="AY169" s="17" t="s">
        <v>155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80</v>
      </c>
      <c r="BK169" s="146">
        <f t="shared" si="19"/>
        <v>0</v>
      </c>
      <c r="BL169" s="17" t="s">
        <v>242</v>
      </c>
      <c r="BM169" s="145" t="s">
        <v>505</v>
      </c>
    </row>
    <row r="170" spans="2:65" s="1" customFormat="1" ht="21.75" customHeight="1">
      <c r="B170" s="32"/>
      <c r="C170" s="133" t="s">
        <v>498</v>
      </c>
      <c r="D170" s="133" t="s">
        <v>158</v>
      </c>
      <c r="E170" s="134" t="s">
        <v>2807</v>
      </c>
      <c r="F170" s="135" t="s">
        <v>2808</v>
      </c>
      <c r="G170" s="136" t="s">
        <v>441</v>
      </c>
      <c r="H170" s="137">
        <v>1</v>
      </c>
      <c r="I170" s="138"/>
      <c r="J170" s="139">
        <f t="shared" si="10"/>
        <v>0</v>
      </c>
      <c r="K170" s="140"/>
      <c r="L170" s="32"/>
      <c r="M170" s="141" t="s">
        <v>1</v>
      </c>
      <c r="N170" s="142" t="s">
        <v>38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242</v>
      </c>
      <c r="AT170" s="145" t="s">
        <v>158</v>
      </c>
      <c r="AU170" s="145" t="s">
        <v>80</v>
      </c>
      <c r="AY170" s="17" t="s">
        <v>155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80</v>
      </c>
      <c r="BK170" s="146">
        <f t="shared" si="19"/>
        <v>0</v>
      </c>
      <c r="BL170" s="17" t="s">
        <v>242</v>
      </c>
      <c r="BM170" s="145" t="s">
        <v>512</v>
      </c>
    </row>
    <row r="171" spans="2:65" s="1" customFormat="1" ht="24.15" customHeight="1">
      <c r="B171" s="32"/>
      <c r="C171" s="133" t="s">
        <v>360</v>
      </c>
      <c r="D171" s="133" t="s">
        <v>158</v>
      </c>
      <c r="E171" s="134" t="s">
        <v>2809</v>
      </c>
      <c r="F171" s="135" t="s">
        <v>2810</v>
      </c>
      <c r="G171" s="136" t="s">
        <v>335</v>
      </c>
      <c r="H171" s="137">
        <v>3.2000000000000001E-2</v>
      </c>
      <c r="I171" s="138"/>
      <c r="J171" s="139">
        <f t="shared" si="10"/>
        <v>0</v>
      </c>
      <c r="K171" s="140"/>
      <c r="L171" s="32"/>
      <c r="M171" s="141" t="s">
        <v>1</v>
      </c>
      <c r="N171" s="142" t="s">
        <v>38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242</v>
      </c>
      <c r="AT171" s="145" t="s">
        <v>158</v>
      </c>
      <c r="AU171" s="145" t="s">
        <v>80</v>
      </c>
      <c r="AY171" s="17" t="s">
        <v>155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80</v>
      </c>
      <c r="BK171" s="146">
        <f t="shared" si="19"/>
        <v>0</v>
      </c>
      <c r="BL171" s="17" t="s">
        <v>242</v>
      </c>
      <c r="BM171" s="145" t="s">
        <v>517</v>
      </c>
    </row>
    <row r="172" spans="2:65" s="11" customFormat="1" ht="25.95" customHeight="1">
      <c r="B172" s="121"/>
      <c r="D172" s="122" t="s">
        <v>72</v>
      </c>
      <c r="E172" s="123" t="s">
        <v>2811</v>
      </c>
      <c r="F172" s="123" t="s">
        <v>2812</v>
      </c>
      <c r="I172" s="124"/>
      <c r="J172" s="125">
        <f>BK172</f>
        <v>0</v>
      </c>
      <c r="L172" s="121"/>
      <c r="M172" s="126"/>
      <c r="P172" s="127">
        <f>SUM(P173:P180)</f>
        <v>0</v>
      </c>
      <c r="R172" s="127">
        <f>SUM(R173:R180)</f>
        <v>0</v>
      </c>
      <c r="T172" s="128">
        <f>SUM(T173:T180)</f>
        <v>0</v>
      </c>
      <c r="AR172" s="122" t="s">
        <v>82</v>
      </c>
      <c r="AT172" s="129" t="s">
        <v>72</v>
      </c>
      <c r="AU172" s="129" t="s">
        <v>73</v>
      </c>
      <c r="AY172" s="122" t="s">
        <v>155</v>
      </c>
      <c r="BK172" s="130">
        <f>SUM(BK173:BK180)</f>
        <v>0</v>
      </c>
    </row>
    <row r="173" spans="2:65" s="1" customFormat="1" ht="24.15" customHeight="1">
      <c r="B173" s="32"/>
      <c r="C173" s="133" t="s">
        <v>509</v>
      </c>
      <c r="D173" s="133" t="s">
        <v>158</v>
      </c>
      <c r="E173" s="134" t="s">
        <v>2813</v>
      </c>
      <c r="F173" s="135" t="s">
        <v>2814</v>
      </c>
      <c r="G173" s="136" t="s">
        <v>441</v>
      </c>
      <c r="H173" s="137">
        <v>6</v>
      </c>
      <c r="I173" s="138"/>
      <c r="J173" s="139">
        <f t="shared" ref="J173:J180" si="20">ROUND(I173*H173,2)</f>
        <v>0</v>
      </c>
      <c r="K173" s="140"/>
      <c r="L173" s="32"/>
      <c r="M173" s="141" t="s">
        <v>1</v>
      </c>
      <c r="N173" s="142" t="s">
        <v>38</v>
      </c>
      <c r="P173" s="143">
        <f t="shared" ref="P173:P180" si="21">O173*H173</f>
        <v>0</v>
      </c>
      <c r="Q173" s="143">
        <v>0</v>
      </c>
      <c r="R173" s="143">
        <f t="shared" ref="R173:R180" si="22">Q173*H173</f>
        <v>0</v>
      </c>
      <c r="S173" s="143">
        <v>0</v>
      </c>
      <c r="T173" s="144">
        <f t="shared" ref="T173:T180" si="23">S173*H173</f>
        <v>0</v>
      </c>
      <c r="AR173" s="145" t="s">
        <v>242</v>
      </c>
      <c r="AT173" s="145" t="s">
        <v>158</v>
      </c>
      <c r="AU173" s="145" t="s">
        <v>80</v>
      </c>
      <c r="AY173" s="17" t="s">
        <v>155</v>
      </c>
      <c r="BE173" s="146">
        <f t="shared" ref="BE173:BE180" si="24">IF(N173="základní",J173,0)</f>
        <v>0</v>
      </c>
      <c r="BF173" s="146">
        <f t="shared" ref="BF173:BF180" si="25">IF(N173="snížená",J173,0)</f>
        <v>0</v>
      </c>
      <c r="BG173" s="146">
        <f t="shared" ref="BG173:BG180" si="26">IF(N173="zákl. přenesená",J173,0)</f>
        <v>0</v>
      </c>
      <c r="BH173" s="146">
        <f t="shared" ref="BH173:BH180" si="27">IF(N173="sníž. přenesená",J173,0)</f>
        <v>0</v>
      </c>
      <c r="BI173" s="146">
        <f t="shared" ref="BI173:BI180" si="28">IF(N173="nulová",J173,0)</f>
        <v>0</v>
      </c>
      <c r="BJ173" s="17" t="s">
        <v>80</v>
      </c>
      <c r="BK173" s="146">
        <f t="shared" ref="BK173:BK180" si="29">ROUND(I173*H173,2)</f>
        <v>0</v>
      </c>
      <c r="BL173" s="17" t="s">
        <v>242</v>
      </c>
      <c r="BM173" s="145" t="s">
        <v>531</v>
      </c>
    </row>
    <row r="174" spans="2:65" s="1" customFormat="1" ht="24.15" customHeight="1">
      <c r="B174" s="32"/>
      <c r="C174" s="133" t="s">
        <v>374</v>
      </c>
      <c r="D174" s="133" t="s">
        <v>158</v>
      </c>
      <c r="E174" s="134" t="s">
        <v>2815</v>
      </c>
      <c r="F174" s="135" t="s">
        <v>2816</v>
      </c>
      <c r="G174" s="136" t="s">
        <v>441</v>
      </c>
      <c r="H174" s="137">
        <v>1</v>
      </c>
      <c r="I174" s="138"/>
      <c r="J174" s="139">
        <f t="shared" si="20"/>
        <v>0</v>
      </c>
      <c r="K174" s="140"/>
      <c r="L174" s="32"/>
      <c r="M174" s="141" t="s">
        <v>1</v>
      </c>
      <c r="N174" s="142" t="s">
        <v>38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242</v>
      </c>
      <c r="AT174" s="145" t="s">
        <v>158</v>
      </c>
      <c r="AU174" s="145" t="s">
        <v>80</v>
      </c>
      <c r="AY174" s="17" t="s">
        <v>155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7" t="s">
        <v>80</v>
      </c>
      <c r="BK174" s="146">
        <f t="shared" si="29"/>
        <v>0</v>
      </c>
      <c r="BL174" s="17" t="s">
        <v>242</v>
      </c>
      <c r="BM174" s="145" t="s">
        <v>538</v>
      </c>
    </row>
    <row r="175" spans="2:65" s="1" customFormat="1" ht="24.15" customHeight="1">
      <c r="B175" s="32"/>
      <c r="C175" s="133" t="s">
        <v>528</v>
      </c>
      <c r="D175" s="133" t="s">
        <v>158</v>
      </c>
      <c r="E175" s="134" t="s">
        <v>2817</v>
      </c>
      <c r="F175" s="135" t="s">
        <v>2818</v>
      </c>
      <c r="G175" s="136" t="s">
        <v>441</v>
      </c>
      <c r="H175" s="137">
        <v>4</v>
      </c>
      <c r="I175" s="138"/>
      <c r="J175" s="139">
        <f t="shared" si="20"/>
        <v>0</v>
      </c>
      <c r="K175" s="140"/>
      <c r="L175" s="32"/>
      <c r="M175" s="141" t="s">
        <v>1</v>
      </c>
      <c r="N175" s="142" t="s">
        <v>38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242</v>
      </c>
      <c r="AT175" s="145" t="s">
        <v>158</v>
      </c>
      <c r="AU175" s="145" t="s">
        <v>80</v>
      </c>
      <c r="AY175" s="17" t="s">
        <v>155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7" t="s">
        <v>80</v>
      </c>
      <c r="BK175" s="146">
        <f t="shared" si="29"/>
        <v>0</v>
      </c>
      <c r="BL175" s="17" t="s">
        <v>242</v>
      </c>
      <c r="BM175" s="145" t="s">
        <v>545</v>
      </c>
    </row>
    <row r="176" spans="2:65" s="1" customFormat="1" ht="37.799999999999997" customHeight="1">
      <c r="B176" s="32"/>
      <c r="C176" s="133" t="s">
        <v>388</v>
      </c>
      <c r="D176" s="133" t="s">
        <v>158</v>
      </c>
      <c r="E176" s="134" t="s">
        <v>2819</v>
      </c>
      <c r="F176" s="135" t="s">
        <v>2820</v>
      </c>
      <c r="G176" s="136" t="s">
        <v>441</v>
      </c>
      <c r="H176" s="137">
        <v>6</v>
      </c>
      <c r="I176" s="138"/>
      <c r="J176" s="139">
        <f t="shared" si="20"/>
        <v>0</v>
      </c>
      <c r="K176" s="140"/>
      <c r="L176" s="32"/>
      <c r="M176" s="141" t="s">
        <v>1</v>
      </c>
      <c r="N176" s="142" t="s">
        <v>38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242</v>
      </c>
      <c r="AT176" s="145" t="s">
        <v>158</v>
      </c>
      <c r="AU176" s="145" t="s">
        <v>80</v>
      </c>
      <c r="AY176" s="17" t="s">
        <v>155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7" t="s">
        <v>80</v>
      </c>
      <c r="BK176" s="146">
        <f t="shared" si="29"/>
        <v>0</v>
      </c>
      <c r="BL176" s="17" t="s">
        <v>242</v>
      </c>
      <c r="BM176" s="145" t="s">
        <v>552</v>
      </c>
    </row>
    <row r="177" spans="2:65" s="1" customFormat="1" ht="16.5" customHeight="1">
      <c r="B177" s="32"/>
      <c r="C177" s="133" t="s">
        <v>542</v>
      </c>
      <c r="D177" s="133" t="s">
        <v>158</v>
      </c>
      <c r="E177" s="134" t="s">
        <v>2821</v>
      </c>
      <c r="F177" s="135" t="s">
        <v>2822</v>
      </c>
      <c r="G177" s="136" t="s">
        <v>441</v>
      </c>
      <c r="H177" s="137">
        <v>2</v>
      </c>
      <c r="I177" s="138"/>
      <c r="J177" s="139">
        <f t="shared" si="20"/>
        <v>0</v>
      </c>
      <c r="K177" s="140"/>
      <c r="L177" s="32"/>
      <c r="M177" s="141" t="s">
        <v>1</v>
      </c>
      <c r="N177" s="142" t="s">
        <v>38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242</v>
      </c>
      <c r="AT177" s="145" t="s">
        <v>158</v>
      </c>
      <c r="AU177" s="145" t="s">
        <v>80</v>
      </c>
      <c r="AY177" s="17" t="s">
        <v>155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7" t="s">
        <v>80</v>
      </c>
      <c r="BK177" s="146">
        <f t="shared" si="29"/>
        <v>0</v>
      </c>
      <c r="BL177" s="17" t="s">
        <v>242</v>
      </c>
      <c r="BM177" s="145" t="s">
        <v>556</v>
      </c>
    </row>
    <row r="178" spans="2:65" s="1" customFormat="1" ht="37.799999999999997" customHeight="1">
      <c r="B178" s="32"/>
      <c r="C178" s="133" t="s">
        <v>398</v>
      </c>
      <c r="D178" s="133" t="s">
        <v>158</v>
      </c>
      <c r="E178" s="134" t="s">
        <v>2823</v>
      </c>
      <c r="F178" s="135" t="s">
        <v>2824</v>
      </c>
      <c r="G178" s="136" t="s">
        <v>441</v>
      </c>
      <c r="H178" s="137">
        <v>14</v>
      </c>
      <c r="I178" s="138"/>
      <c r="J178" s="139">
        <f t="shared" si="20"/>
        <v>0</v>
      </c>
      <c r="K178" s="140"/>
      <c r="L178" s="32"/>
      <c r="M178" s="141" t="s">
        <v>1</v>
      </c>
      <c r="N178" s="142" t="s">
        <v>38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242</v>
      </c>
      <c r="AT178" s="145" t="s">
        <v>158</v>
      </c>
      <c r="AU178" s="145" t="s">
        <v>80</v>
      </c>
      <c r="AY178" s="17" t="s">
        <v>155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7" t="s">
        <v>80</v>
      </c>
      <c r="BK178" s="146">
        <f t="shared" si="29"/>
        <v>0</v>
      </c>
      <c r="BL178" s="17" t="s">
        <v>242</v>
      </c>
      <c r="BM178" s="145" t="s">
        <v>563</v>
      </c>
    </row>
    <row r="179" spans="2:65" s="1" customFormat="1" ht="24.15" customHeight="1">
      <c r="B179" s="32"/>
      <c r="C179" s="133" t="s">
        <v>553</v>
      </c>
      <c r="D179" s="133" t="s">
        <v>158</v>
      </c>
      <c r="E179" s="134" t="s">
        <v>2825</v>
      </c>
      <c r="F179" s="135" t="s">
        <v>2826</v>
      </c>
      <c r="G179" s="136" t="s">
        <v>441</v>
      </c>
      <c r="H179" s="137">
        <v>1</v>
      </c>
      <c r="I179" s="138"/>
      <c r="J179" s="139">
        <f t="shared" si="20"/>
        <v>0</v>
      </c>
      <c r="K179" s="140"/>
      <c r="L179" s="32"/>
      <c r="M179" s="141" t="s">
        <v>1</v>
      </c>
      <c r="N179" s="142" t="s">
        <v>38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242</v>
      </c>
      <c r="AT179" s="145" t="s">
        <v>158</v>
      </c>
      <c r="AU179" s="145" t="s">
        <v>80</v>
      </c>
      <c r="AY179" s="17" t="s">
        <v>155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80</v>
      </c>
      <c r="BK179" s="146">
        <f t="shared" si="29"/>
        <v>0</v>
      </c>
      <c r="BL179" s="17" t="s">
        <v>242</v>
      </c>
      <c r="BM179" s="145" t="s">
        <v>571</v>
      </c>
    </row>
    <row r="180" spans="2:65" s="1" customFormat="1" ht="24.15" customHeight="1">
      <c r="B180" s="32"/>
      <c r="C180" s="133" t="s">
        <v>411</v>
      </c>
      <c r="D180" s="133" t="s">
        <v>158</v>
      </c>
      <c r="E180" s="134" t="s">
        <v>2827</v>
      </c>
      <c r="F180" s="135" t="s">
        <v>2828</v>
      </c>
      <c r="G180" s="136" t="s">
        <v>335</v>
      </c>
      <c r="H180" s="137">
        <v>3.0000000000000001E-3</v>
      </c>
      <c r="I180" s="138"/>
      <c r="J180" s="139">
        <f t="shared" si="20"/>
        <v>0</v>
      </c>
      <c r="K180" s="140"/>
      <c r="L180" s="32"/>
      <c r="M180" s="141" t="s">
        <v>1</v>
      </c>
      <c r="N180" s="142" t="s">
        <v>38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242</v>
      </c>
      <c r="AT180" s="145" t="s">
        <v>158</v>
      </c>
      <c r="AU180" s="145" t="s">
        <v>80</v>
      </c>
      <c r="AY180" s="17" t="s">
        <v>155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80</v>
      </c>
      <c r="BK180" s="146">
        <f t="shared" si="29"/>
        <v>0</v>
      </c>
      <c r="BL180" s="17" t="s">
        <v>242</v>
      </c>
      <c r="BM180" s="145" t="s">
        <v>582</v>
      </c>
    </row>
    <row r="181" spans="2:65" s="11" customFormat="1" ht="25.95" customHeight="1">
      <c r="B181" s="121"/>
      <c r="D181" s="122" t="s">
        <v>72</v>
      </c>
      <c r="E181" s="123" t="s">
        <v>2475</v>
      </c>
      <c r="F181" s="123" t="s">
        <v>2476</v>
      </c>
      <c r="I181" s="124"/>
      <c r="J181" s="125">
        <f>BK181</f>
        <v>0</v>
      </c>
      <c r="L181" s="121"/>
      <c r="M181" s="126"/>
      <c r="P181" s="127">
        <f>SUM(P182:P186)</f>
        <v>0</v>
      </c>
      <c r="R181" s="127">
        <f>SUM(R182:R186)</f>
        <v>0</v>
      </c>
      <c r="T181" s="128">
        <f>SUM(T182:T186)</f>
        <v>0</v>
      </c>
      <c r="AR181" s="122" t="s">
        <v>82</v>
      </c>
      <c r="AT181" s="129" t="s">
        <v>72</v>
      </c>
      <c r="AU181" s="129" t="s">
        <v>73</v>
      </c>
      <c r="AY181" s="122" t="s">
        <v>155</v>
      </c>
      <c r="BK181" s="130">
        <f>SUM(BK182:BK186)</f>
        <v>0</v>
      </c>
    </row>
    <row r="182" spans="2:65" s="1" customFormat="1" ht="49.05" customHeight="1">
      <c r="B182" s="32"/>
      <c r="C182" s="133" t="s">
        <v>568</v>
      </c>
      <c r="D182" s="133" t="s">
        <v>158</v>
      </c>
      <c r="E182" s="134" t="s">
        <v>2829</v>
      </c>
      <c r="F182" s="135" t="s">
        <v>2830</v>
      </c>
      <c r="G182" s="136" t="s">
        <v>1702</v>
      </c>
      <c r="H182" s="137">
        <v>2</v>
      </c>
      <c r="I182" s="138"/>
      <c r="J182" s="139">
        <f>ROUND(I182*H182,2)</f>
        <v>0</v>
      </c>
      <c r="K182" s="140"/>
      <c r="L182" s="32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242</v>
      </c>
      <c r="AT182" s="145" t="s">
        <v>158</v>
      </c>
      <c r="AU182" s="145" t="s">
        <v>80</v>
      </c>
      <c r="AY182" s="17" t="s">
        <v>155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80</v>
      </c>
      <c r="BK182" s="146">
        <f>ROUND(I182*H182,2)</f>
        <v>0</v>
      </c>
      <c r="BL182" s="17" t="s">
        <v>242</v>
      </c>
      <c r="BM182" s="145" t="s">
        <v>588</v>
      </c>
    </row>
    <row r="183" spans="2:65" s="1" customFormat="1" ht="49.05" customHeight="1">
      <c r="B183" s="32"/>
      <c r="C183" s="133" t="s">
        <v>421</v>
      </c>
      <c r="D183" s="133" t="s">
        <v>158</v>
      </c>
      <c r="E183" s="134" t="s">
        <v>2831</v>
      </c>
      <c r="F183" s="135" t="s">
        <v>2832</v>
      </c>
      <c r="G183" s="136" t="s">
        <v>1702</v>
      </c>
      <c r="H183" s="137">
        <v>15</v>
      </c>
      <c r="I183" s="138"/>
      <c r="J183" s="139">
        <f>ROUND(I183*H183,2)</f>
        <v>0</v>
      </c>
      <c r="K183" s="140"/>
      <c r="L183" s="32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242</v>
      </c>
      <c r="AT183" s="145" t="s">
        <v>158</v>
      </c>
      <c r="AU183" s="145" t="s">
        <v>80</v>
      </c>
      <c r="AY183" s="17" t="s">
        <v>155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80</v>
      </c>
      <c r="BK183" s="146">
        <f>ROUND(I183*H183,2)</f>
        <v>0</v>
      </c>
      <c r="BL183" s="17" t="s">
        <v>242</v>
      </c>
      <c r="BM183" s="145" t="s">
        <v>596</v>
      </c>
    </row>
    <row r="184" spans="2:65" s="1" customFormat="1" ht="49.05" customHeight="1">
      <c r="B184" s="32"/>
      <c r="C184" s="133" t="s">
        <v>579</v>
      </c>
      <c r="D184" s="133" t="s">
        <v>158</v>
      </c>
      <c r="E184" s="134" t="s">
        <v>2833</v>
      </c>
      <c r="F184" s="135" t="s">
        <v>2834</v>
      </c>
      <c r="G184" s="136" t="s">
        <v>1702</v>
      </c>
      <c r="H184" s="137">
        <v>15</v>
      </c>
      <c r="I184" s="138"/>
      <c r="J184" s="139">
        <f>ROUND(I184*H184,2)</f>
        <v>0</v>
      </c>
      <c r="K184" s="140"/>
      <c r="L184" s="32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242</v>
      </c>
      <c r="AT184" s="145" t="s">
        <v>158</v>
      </c>
      <c r="AU184" s="145" t="s">
        <v>80</v>
      </c>
      <c r="AY184" s="17" t="s">
        <v>155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80</v>
      </c>
      <c r="BK184" s="146">
        <f>ROUND(I184*H184,2)</f>
        <v>0</v>
      </c>
      <c r="BL184" s="17" t="s">
        <v>242</v>
      </c>
      <c r="BM184" s="145" t="s">
        <v>608</v>
      </c>
    </row>
    <row r="185" spans="2:65" s="1" customFormat="1" ht="49.05" customHeight="1">
      <c r="B185" s="32"/>
      <c r="C185" s="133" t="s">
        <v>429</v>
      </c>
      <c r="D185" s="133" t="s">
        <v>158</v>
      </c>
      <c r="E185" s="134" t="s">
        <v>2835</v>
      </c>
      <c r="F185" s="135" t="s">
        <v>2836</v>
      </c>
      <c r="G185" s="136" t="s">
        <v>1702</v>
      </c>
      <c r="H185" s="137">
        <v>2</v>
      </c>
      <c r="I185" s="138"/>
      <c r="J185" s="139">
        <f>ROUND(I185*H185,2)</f>
        <v>0</v>
      </c>
      <c r="K185" s="140"/>
      <c r="L185" s="32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242</v>
      </c>
      <c r="AT185" s="145" t="s">
        <v>158</v>
      </c>
      <c r="AU185" s="145" t="s">
        <v>80</v>
      </c>
      <c r="AY185" s="17" t="s">
        <v>155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80</v>
      </c>
      <c r="BK185" s="146">
        <f>ROUND(I185*H185,2)</f>
        <v>0</v>
      </c>
      <c r="BL185" s="17" t="s">
        <v>242</v>
      </c>
      <c r="BM185" s="145" t="s">
        <v>614</v>
      </c>
    </row>
    <row r="186" spans="2:65" s="1" customFormat="1" ht="49.05" customHeight="1">
      <c r="B186" s="32"/>
      <c r="C186" s="133" t="s">
        <v>593</v>
      </c>
      <c r="D186" s="133" t="s">
        <v>158</v>
      </c>
      <c r="E186" s="134" t="s">
        <v>2837</v>
      </c>
      <c r="F186" s="135" t="s">
        <v>2838</v>
      </c>
      <c r="G186" s="136" t="s">
        <v>1702</v>
      </c>
      <c r="H186" s="137">
        <v>12</v>
      </c>
      <c r="I186" s="138"/>
      <c r="J186" s="139">
        <f>ROUND(I186*H186,2)</f>
        <v>0</v>
      </c>
      <c r="K186" s="140"/>
      <c r="L186" s="32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242</v>
      </c>
      <c r="AT186" s="145" t="s">
        <v>158</v>
      </c>
      <c r="AU186" s="145" t="s">
        <v>80</v>
      </c>
      <c r="AY186" s="17" t="s">
        <v>155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80</v>
      </c>
      <c r="BK186" s="146">
        <f>ROUND(I186*H186,2)</f>
        <v>0</v>
      </c>
      <c r="BL186" s="17" t="s">
        <v>242</v>
      </c>
      <c r="BM186" s="145" t="s">
        <v>622</v>
      </c>
    </row>
    <row r="187" spans="2:65" s="11" customFormat="1" ht="25.95" customHeight="1">
      <c r="B187" s="121"/>
      <c r="D187" s="122" t="s">
        <v>72</v>
      </c>
      <c r="E187" s="123" t="s">
        <v>2839</v>
      </c>
      <c r="F187" s="123" t="s">
        <v>2839</v>
      </c>
      <c r="I187" s="124"/>
      <c r="J187" s="125">
        <f>BK187</f>
        <v>0</v>
      </c>
      <c r="L187" s="121"/>
      <c r="M187" s="191"/>
      <c r="N187" s="192"/>
      <c r="O187" s="192"/>
      <c r="P187" s="193">
        <v>0</v>
      </c>
      <c r="Q187" s="192"/>
      <c r="R187" s="193">
        <v>0</v>
      </c>
      <c r="S187" s="192"/>
      <c r="T187" s="194">
        <v>0</v>
      </c>
      <c r="AR187" s="122" t="s">
        <v>80</v>
      </c>
      <c r="AT187" s="129" t="s">
        <v>72</v>
      </c>
      <c r="AU187" s="129" t="s">
        <v>73</v>
      </c>
      <c r="AY187" s="122" t="s">
        <v>155</v>
      </c>
      <c r="BK187" s="130">
        <v>0</v>
      </c>
    </row>
    <row r="188" spans="2:65" s="1" customFormat="1" ht="6.9" customHeight="1">
      <c r="B188" s="44"/>
      <c r="C188" s="45"/>
      <c r="D188" s="45"/>
      <c r="E188" s="45"/>
      <c r="F188" s="45"/>
      <c r="G188" s="45"/>
      <c r="H188" s="45"/>
      <c r="I188" s="45"/>
      <c r="J188" s="45"/>
      <c r="K188" s="45"/>
      <c r="L188" s="32"/>
    </row>
  </sheetData>
  <sheetProtection algorithmName="SHA-512" hashValue="XCKh94W/axP8y4urHPkVGS2QR7MXxAa6vecfz6ccnpM17OAfqg2Osqo0f5HqdB2Ssj71cpbeCst2JbGvBV8diw==" saltValue="Kh5EjuZEmCbUBd+RUgKcBfvq869uhjodfQ37jhOMYu5mrJrc7R/YCNzNVlxxKM/lH6XSEo3DU7J6GSqRIEVy6Q==" spinCount="100000" sheet="1" objects="1" scenarios="1" formatColumns="0" formatRows="0" autoFilter="0"/>
  <autoFilter ref="C123:K187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96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5" t="str">
        <f>'Rekapitulace stavby'!K6</f>
        <v>MR2023-1306(2) - Stavební úpravy objektu klubovny II verze-I oprava</v>
      </c>
      <c r="F7" s="236"/>
      <c r="G7" s="236"/>
      <c r="H7" s="236"/>
      <c r="L7" s="20"/>
    </row>
    <row r="8" spans="2:46" s="1" customFormat="1" ht="12" customHeight="1">
      <c r="B8" s="32"/>
      <c r="D8" s="27" t="s">
        <v>97</v>
      </c>
      <c r="L8" s="32"/>
    </row>
    <row r="9" spans="2:46" s="1" customFormat="1" ht="16.5" customHeight="1">
      <c r="B9" s="32"/>
      <c r="E9" s="197" t="s">
        <v>2840</v>
      </c>
      <c r="F9" s="237"/>
      <c r="G9" s="237"/>
      <c r="H9" s="237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14. 8. 2023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8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4" t="s">
        <v>1</v>
      </c>
      <c r="F27" s="224"/>
      <c r="G27" s="224"/>
      <c r="H27" s="224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ROUND(J118,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>
      <c r="B33" s="32"/>
      <c r="D33" s="55" t="s">
        <v>37</v>
      </c>
      <c r="E33" s="27" t="s">
        <v>38</v>
      </c>
      <c r="F33" s="91">
        <f>ROUND((SUM(BE118:BE130)),  2)</f>
        <v>0</v>
      </c>
      <c r="I33" s="92">
        <v>0.21</v>
      </c>
      <c r="J33" s="91">
        <f>ROUND(((SUM(BE118:BE130))*I33),  2)</f>
        <v>0</v>
      </c>
      <c r="L33" s="32"/>
    </row>
    <row r="34" spans="2:12" s="1" customFormat="1" ht="14.4" customHeight="1">
      <c r="B34" s="32"/>
      <c r="E34" s="27" t="s">
        <v>39</v>
      </c>
      <c r="F34" s="91">
        <f>ROUND((SUM(BF118:BF130)),  2)</f>
        <v>0</v>
      </c>
      <c r="I34" s="92">
        <v>0.15</v>
      </c>
      <c r="J34" s="91">
        <f>ROUND(((SUM(BF118:BF130))*I34),  2)</f>
        <v>0</v>
      </c>
      <c r="L34" s="32"/>
    </row>
    <row r="35" spans="2:12" s="1" customFormat="1" ht="14.4" hidden="1" customHeight="1">
      <c r="B35" s="32"/>
      <c r="E35" s="27" t="s">
        <v>40</v>
      </c>
      <c r="F35" s="91">
        <f>ROUND((SUM(BG118:BG130)),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41</v>
      </c>
      <c r="F36" s="91">
        <f>ROUND((SUM(BH118:BH130)),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42</v>
      </c>
      <c r="F37" s="91">
        <f>ROUND((SUM(BI118:BI130)),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99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5" t="str">
        <f>E7</f>
        <v>MR2023-1306(2) - Stavební úpravy objektu klubovny II verze-I oprava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97</v>
      </c>
      <c r="L86" s="32"/>
    </row>
    <row r="87" spans="2:47" s="1" customFormat="1" ht="16.5" customHeight="1">
      <c r="B87" s="32"/>
      <c r="E87" s="197" t="str">
        <f>E9</f>
        <v>2 - D.1.4.2Vzduchotechnika</v>
      </c>
      <c r="F87" s="237"/>
      <c r="G87" s="237"/>
      <c r="H87" s="237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14. 8. 2023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100</v>
      </c>
      <c r="D94" s="93"/>
      <c r="E94" s="93"/>
      <c r="F94" s="93"/>
      <c r="G94" s="93"/>
      <c r="H94" s="93"/>
      <c r="I94" s="93"/>
      <c r="J94" s="102" t="s">
        <v>101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102</v>
      </c>
      <c r="J96" s="66">
        <f>J118</f>
        <v>0</v>
      </c>
      <c r="L96" s="32"/>
      <c r="AU96" s="17" t="s">
        <v>103</v>
      </c>
    </row>
    <row r="97" spans="2:12" s="8" customFormat="1" ht="24.9" customHeight="1">
      <c r="B97" s="104"/>
      <c r="D97" s="105" t="s">
        <v>123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95" customHeight="1">
      <c r="B98" s="108"/>
      <c r="D98" s="109" t="s">
        <v>2841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" customHeight="1">
      <c r="B105" s="32"/>
      <c r="C105" s="21" t="s">
        <v>140</v>
      </c>
      <c r="L105" s="32"/>
    </row>
    <row r="106" spans="2:12" s="1" customFormat="1" ht="6.9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26.25" customHeight="1">
      <c r="B108" s="32"/>
      <c r="E108" s="235" t="str">
        <f>E7</f>
        <v>MR2023-1306(2) - Stavební úpravy objektu klubovny II verze-I oprava</v>
      </c>
      <c r="F108" s="236"/>
      <c r="G108" s="236"/>
      <c r="H108" s="236"/>
      <c r="L108" s="32"/>
    </row>
    <row r="109" spans="2:12" s="1" customFormat="1" ht="12" customHeight="1">
      <c r="B109" s="32"/>
      <c r="C109" s="27" t="s">
        <v>97</v>
      </c>
      <c r="L109" s="32"/>
    </row>
    <row r="110" spans="2:12" s="1" customFormat="1" ht="16.5" customHeight="1">
      <c r="B110" s="32"/>
      <c r="E110" s="197" t="str">
        <f>E9</f>
        <v>2 - D.1.4.2Vzduchotechnika</v>
      </c>
      <c r="F110" s="237"/>
      <c r="G110" s="237"/>
      <c r="H110" s="237"/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14. 8. 2023</v>
      </c>
      <c r="L112" s="32"/>
    </row>
    <row r="113" spans="2:65" s="1" customFormat="1" ht="6.9" customHeight="1">
      <c r="B113" s="32"/>
      <c r="L113" s="32"/>
    </row>
    <row r="114" spans="2:65" s="1" customFormat="1" ht="15.15" customHeight="1">
      <c r="B114" s="32"/>
      <c r="C114" s="27" t="s">
        <v>24</v>
      </c>
      <c r="F114" s="25" t="str">
        <f>E15</f>
        <v xml:space="preserve"> </v>
      </c>
      <c r="I114" s="27" t="s">
        <v>29</v>
      </c>
      <c r="J114" s="30" t="str">
        <f>E21</f>
        <v xml:space="preserve"> </v>
      </c>
      <c r="L114" s="32"/>
    </row>
    <row r="115" spans="2:65" s="1" customFormat="1" ht="15.15" customHeight="1">
      <c r="B115" s="32"/>
      <c r="C115" s="27" t="s">
        <v>27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141</v>
      </c>
      <c r="D117" s="114" t="s">
        <v>58</v>
      </c>
      <c r="E117" s="114" t="s">
        <v>54</v>
      </c>
      <c r="F117" s="114" t="s">
        <v>55</v>
      </c>
      <c r="G117" s="114" t="s">
        <v>142</v>
      </c>
      <c r="H117" s="114" t="s">
        <v>143</v>
      </c>
      <c r="I117" s="114" t="s">
        <v>144</v>
      </c>
      <c r="J117" s="115" t="s">
        <v>101</v>
      </c>
      <c r="K117" s="116" t="s">
        <v>145</v>
      </c>
      <c r="L117" s="112"/>
      <c r="M117" s="59" t="s">
        <v>1</v>
      </c>
      <c r="N117" s="60" t="s">
        <v>37</v>
      </c>
      <c r="O117" s="60" t="s">
        <v>146</v>
      </c>
      <c r="P117" s="60" t="s">
        <v>147</v>
      </c>
      <c r="Q117" s="60" t="s">
        <v>148</v>
      </c>
      <c r="R117" s="60" t="s">
        <v>149</v>
      </c>
      <c r="S117" s="60" t="s">
        <v>150</v>
      </c>
      <c r="T117" s="61" t="s">
        <v>151</v>
      </c>
    </row>
    <row r="118" spans="2:65" s="1" customFormat="1" ht="22.8" customHeight="1">
      <c r="B118" s="32"/>
      <c r="C118" s="64" t="s">
        <v>152</v>
      </c>
      <c r="J118" s="117">
        <f>BK118</f>
        <v>0</v>
      </c>
      <c r="L118" s="32"/>
      <c r="M118" s="62"/>
      <c r="N118" s="53"/>
      <c r="O118" s="53"/>
      <c r="P118" s="118">
        <f>P119</f>
        <v>0</v>
      </c>
      <c r="Q118" s="53"/>
      <c r="R118" s="118">
        <f>R119</f>
        <v>0</v>
      </c>
      <c r="S118" s="53"/>
      <c r="T118" s="119">
        <f>T119</f>
        <v>0</v>
      </c>
      <c r="AT118" s="17" t="s">
        <v>72</v>
      </c>
      <c r="AU118" s="17" t="s">
        <v>103</v>
      </c>
      <c r="BK118" s="120">
        <f>BK119</f>
        <v>0</v>
      </c>
    </row>
    <row r="119" spans="2:65" s="11" customFormat="1" ht="25.95" customHeight="1">
      <c r="B119" s="121"/>
      <c r="D119" s="122" t="s">
        <v>72</v>
      </c>
      <c r="E119" s="123" t="s">
        <v>1541</v>
      </c>
      <c r="F119" s="123" t="s">
        <v>1542</v>
      </c>
      <c r="I119" s="124"/>
      <c r="J119" s="125">
        <f>BK119</f>
        <v>0</v>
      </c>
      <c r="L119" s="121"/>
      <c r="M119" s="126"/>
      <c r="P119" s="127">
        <f>P120</f>
        <v>0</v>
      </c>
      <c r="R119" s="127">
        <f>R120</f>
        <v>0</v>
      </c>
      <c r="T119" s="128">
        <f>T120</f>
        <v>0</v>
      </c>
      <c r="AR119" s="122" t="s">
        <v>82</v>
      </c>
      <c r="AT119" s="129" t="s">
        <v>72</v>
      </c>
      <c r="AU119" s="129" t="s">
        <v>73</v>
      </c>
      <c r="AY119" s="122" t="s">
        <v>155</v>
      </c>
      <c r="BK119" s="130">
        <f>BK120</f>
        <v>0</v>
      </c>
    </row>
    <row r="120" spans="2:65" s="11" customFormat="1" ht="22.8" customHeight="1">
      <c r="B120" s="121"/>
      <c r="D120" s="122" t="s">
        <v>72</v>
      </c>
      <c r="E120" s="131" t="s">
        <v>2842</v>
      </c>
      <c r="F120" s="131" t="s">
        <v>2843</v>
      </c>
      <c r="I120" s="124"/>
      <c r="J120" s="132">
        <f>BK120</f>
        <v>0</v>
      </c>
      <c r="L120" s="121"/>
      <c r="M120" s="126"/>
      <c r="P120" s="127">
        <f>SUM(P121:P130)</f>
        <v>0</v>
      </c>
      <c r="R120" s="127">
        <f>SUM(R121:R130)</f>
        <v>0</v>
      </c>
      <c r="T120" s="128">
        <f>SUM(T121:T130)</f>
        <v>0</v>
      </c>
      <c r="AR120" s="122" t="s">
        <v>82</v>
      </c>
      <c r="AT120" s="129" t="s">
        <v>72</v>
      </c>
      <c r="AU120" s="129" t="s">
        <v>80</v>
      </c>
      <c r="AY120" s="122" t="s">
        <v>155</v>
      </c>
      <c r="BK120" s="130">
        <f>SUM(BK121:BK130)</f>
        <v>0</v>
      </c>
    </row>
    <row r="121" spans="2:65" s="1" customFormat="1" ht="16.5" customHeight="1">
      <c r="B121" s="32"/>
      <c r="C121" s="133" t="s">
        <v>80</v>
      </c>
      <c r="D121" s="133" t="s">
        <v>158</v>
      </c>
      <c r="E121" s="134" t="s">
        <v>2844</v>
      </c>
      <c r="F121" s="135" t="s">
        <v>2845</v>
      </c>
      <c r="G121" s="136" t="s">
        <v>1702</v>
      </c>
      <c r="H121" s="137">
        <v>1</v>
      </c>
      <c r="I121" s="138"/>
      <c r="J121" s="139">
        <f t="shared" ref="J121:J130" si="0">ROUND(I121*H121,2)</f>
        <v>0</v>
      </c>
      <c r="K121" s="140"/>
      <c r="L121" s="32"/>
      <c r="M121" s="141" t="s">
        <v>1</v>
      </c>
      <c r="N121" s="142" t="s">
        <v>38</v>
      </c>
      <c r="P121" s="143">
        <f t="shared" ref="P121:P130" si="1">O121*H121</f>
        <v>0</v>
      </c>
      <c r="Q121" s="143">
        <v>0</v>
      </c>
      <c r="R121" s="143">
        <f t="shared" ref="R121:R130" si="2">Q121*H121</f>
        <v>0</v>
      </c>
      <c r="S121" s="143">
        <v>0</v>
      </c>
      <c r="T121" s="144">
        <f t="shared" ref="T121:T130" si="3">S121*H121</f>
        <v>0</v>
      </c>
      <c r="AR121" s="145" t="s">
        <v>242</v>
      </c>
      <c r="AT121" s="145" t="s">
        <v>158</v>
      </c>
      <c r="AU121" s="145" t="s">
        <v>82</v>
      </c>
      <c r="AY121" s="17" t="s">
        <v>155</v>
      </c>
      <c r="BE121" s="146">
        <f t="shared" ref="BE121:BE130" si="4">IF(N121="základní",J121,0)</f>
        <v>0</v>
      </c>
      <c r="BF121" s="146">
        <f t="shared" ref="BF121:BF130" si="5">IF(N121="snížená",J121,0)</f>
        <v>0</v>
      </c>
      <c r="BG121" s="146">
        <f t="shared" ref="BG121:BG130" si="6">IF(N121="zákl. přenesená",J121,0)</f>
        <v>0</v>
      </c>
      <c r="BH121" s="146">
        <f t="shared" ref="BH121:BH130" si="7">IF(N121="sníž. přenesená",J121,0)</f>
        <v>0</v>
      </c>
      <c r="BI121" s="146">
        <f t="shared" ref="BI121:BI130" si="8">IF(N121="nulová",J121,0)</f>
        <v>0</v>
      </c>
      <c r="BJ121" s="17" t="s">
        <v>80</v>
      </c>
      <c r="BK121" s="146">
        <f t="shared" ref="BK121:BK130" si="9">ROUND(I121*H121,2)</f>
        <v>0</v>
      </c>
      <c r="BL121" s="17" t="s">
        <v>242</v>
      </c>
      <c r="BM121" s="145" t="s">
        <v>82</v>
      </c>
    </row>
    <row r="122" spans="2:65" s="1" customFormat="1" ht="16.5" customHeight="1">
      <c r="B122" s="32"/>
      <c r="C122" s="133" t="s">
        <v>82</v>
      </c>
      <c r="D122" s="133" t="s">
        <v>158</v>
      </c>
      <c r="E122" s="134" t="s">
        <v>2846</v>
      </c>
      <c r="F122" s="135" t="s">
        <v>2847</v>
      </c>
      <c r="G122" s="136" t="s">
        <v>1702</v>
      </c>
      <c r="H122" s="137">
        <v>2</v>
      </c>
      <c r="I122" s="138"/>
      <c r="J122" s="139">
        <f t="shared" si="0"/>
        <v>0</v>
      </c>
      <c r="K122" s="140"/>
      <c r="L122" s="32"/>
      <c r="M122" s="141" t="s">
        <v>1</v>
      </c>
      <c r="N122" s="142" t="s">
        <v>38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242</v>
      </c>
      <c r="AT122" s="145" t="s">
        <v>158</v>
      </c>
      <c r="AU122" s="145" t="s">
        <v>82</v>
      </c>
      <c r="AY122" s="17" t="s">
        <v>155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80</v>
      </c>
      <c r="BK122" s="146">
        <f t="shared" si="9"/>
        <v>0</v>
      </c>
      <c r="BL122" s="17" t="s">
        <v>242</v>
      </c>
      <c r="BM122" s="145" t="s">
        <v>90</v>
      </c>
    </row>
    <row r="123" spans="2:65" s="1" customFormat="1" ht="24.15" customHeight="1">
      <c r="B123" s="32"/>
      <c r="C123" s="133" t="s">
        <v>87</v>
      </c>
      <c r="D123" s="133" t="s">
        <v>158</v>
      </c>
      <c r="E123" s="134" t="s">
        <v>2848</v>
      </c>
      <c r="F123" s="135" t="s">
        <v>2849</v>
      </c>
      <c r="G123" s="136" t="s">
        <v>457</v>
      </c>
      <c r="H123" s="137">
        <v>13.9</v>
      </c>
      <c r="I123" s="138"/>
      <c r="J123" s="139">
        <f t="shared" si="0"/>
        <v>0</v>
      </c>
      <c r="K123" s="140"/>
      <c r="L123" s="32"/>
      <c r="M123" s="141" t="s">
        <v>1</v>
      </c>
      <c r="N123" s="142" t="s">
        <v>38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242</v>
      </c>
      <c r="AT123" s="145" t="s">
        <v>158</v>
      </c>
      <c r="AU123" s="145" t="s">
        <v>82</v>
      </c>
      <c r="AY123" s="17" t="s">
        <v>155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80</v>
      </c>
      <c r="BK123" s="146">
        <f t="shared" si="9"/>
        <v>0</v>
      </c>
      <c r="BL123" s="17" t="s">
        <v>242</v>
      </c>
      <c r="BM123" s="145" t="s">
        <v>173</v>
      </c>
    </row>
    <row r="124" spans="2:65" s="1" customFormat="1" ht="16.5" customHeight="1">
      <c r="B124" s="32"/>
      <c r="C124" s="133" t="s">
        <v>90</v>
      </c>
      <c r="D124" s="133" t="s">
        <v>158</v>
      </c>
      <c r="E124" s="134" t="s">
        <v>2850</v>
      </c>
      <c r="F124" s="135" t="s">
        <v>2851</v>
      </c>
      <c r="G124" s="136" t="s">
        <v>457</v>
      </c>
      <c r="H124" s="137">
        <v>11.1</v>
      </c>
      <c r="I124" s="138"/>
      <c r="J124" s="139">
        <f t="shared" si="0"/>
        <v>0</v>
      </c>
      <c r="K124" s="140"/>
      <c r="L124" s="32"/>
      <c r="M124" s="141" t="s">
        <v>1</v>
      </c>
      <c r="N124" s="142" t="s">
        <v>38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242</v>
      </c>
      <c r="AT124" s="145" t="s">
        <v>158</v>
      </c>
      <c r="AU124" s="145" t="s">
        <v>82</v>
      </c>
      <c r="AY124" s="17" t="s">
        <v>155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80</v>
      </c>
      <c r="BK124" s="146">
        <f t="shared" si="9"/>
        <v>0</v>
      </c>
      <c r="BL124" s="17" t="s">
        <v>242</v>
      </c>
      <c r="BM124" s="145" t="s">
        <v>198</v>
      </c>
    </row>
    <row r="125" spans="2:65" s="1" customFormat="1" ht="24.15" customHeight="1">
      <c r="B125" s="32"/>
      <c r="C125" s="133" t="s">
        <v>204</v>
      </c>
      <c r="D125" s="133" t="s">
        <v>158</v>
      </c>
      <c r="E125" s="134" t="s">
        <v>2852</v>
      </c>
      <c r="F125" s="135" t="s">
        <v>2853</v>
      </c>
      <c r="G125" s="136" t="s">
        <v>1702</v>
      </c>
      <c r="H125" s="137">
        <v>2</v>
      </c>
      <c r="I125" s="138"/>
      <c r="J125" s="139">
        <f t="shared" si="0"/>
        <v>0</v>
      </c>
      <c r="K125" s="140"/>
      <c r="L125" s="32"/>
      <c r="M125" s="141" t="s">
        <v>1</v>
      </c>
      <c r="N125" s="142" t="s">
        <v>38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242</v>
      </c>
      <c r="AT125" s="145" t="s">
        <v>158</v>
      </c>
      <c r="AU125" s="145" t="s">
        <v>82</v>
      </c>
      <c r="AY125" s="17" t="s">
        <v>155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80</v>
      </c>
      <c r="BK125" s="146">
        <f t="shared" si="9"/>
        <v>0</v>
      </c>
      <c r="BL125" s="17" t="s">
        <v>242</v>
      </c>
      <c r="BM125" s="145" t="s">
        <v>156</v>
      </c>
    </row>
    <row r="126" spans="2:65" s="1" customFormat="1" ht="16.5" customHeight="1">
      <c r="B126" s="32"/>
      <c r="C126" s="133" t="s">
        <v>173</v>
      </c>
      <c r="D126" s="133" t="s">
        <v>158</v>
      </c>
      <c r="E126" s="134" t="s">
        <v>2854</v>
      </c>
      <c r="F126" s="135" t="s">
        <v>2855</v>
      </c>
      <c r="G126" s="136" t="s">
        <v>1702</v>
      </c>
      <c r="H126" s="137">
        <v>1</v>
      </c>
      <c r="I126" s="138"/>
      <c r="J126" s="139">
        <f t="shared" si="0"/>
        <v>0</v>
      </c>
      <c r="K126" s="140"/>
      <c r="L126" s="32"/>
      <c r="M126" s="141" t="s">
        <v>1</v>
      </c>
      <c r="N126" s="142" t="s">
        <v>38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242</v>
      </c>
      <c r="AT126" s="145" t="s">
        <v>158</v>
      </c>
      <c r="AU126" s="145" t="s">
        <v>82</v>
      </c>
      <c r="AY126" s="17" t="s">
        <v>155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80</v>
      </c>
      <c r="BK126" s="146">
        <f t="shared" si="9"/>
        <v>0</v>
      </c>
      <c r="BL126" s="17" t="s">
        <v>242</v>
      </c>
      <c r="BM126" s="145" t="s">
        <v>214</v>
      </c>
    </row>
    <row r="127" spans="2:65" s="1" customFormat="1" ht="16.5" customHeight="1">
      <c r="B127" s="32"/>
      <c r="C127" s="133" t="s">
        <v>218</v>
      </c>
      <c r="D127" s="133" t="s">
        <v>158</v>
      </c>
      <c r="E127" s="134" t="s">
        <v>2856</v>
      </c>
      <c r="F127" s="135" t="s">
        <v>2857</v>
      </c>
      <c r="G127" s="136" t="s">
        <v>1702</v>
      </c>
      <c r="H127" s="137">
        <v>12</v>
      </c>
      <c r="I127" s="138"/>
      <c r="J127" s="139">
        <f t="shared" si="0"/>
        <v>0</v>
      </c>
      <c r="K127" s="140"/>
      <c r="L127" s="32"/>
      <c r="M127" s="141" t="s">
        <v>1</v>
      </c>
      <c r="N127" s="142" t="s">
        <v>38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242</v>
      </c>
      <c r="AT127" s="145" t="s">
        <v>158</v>
      </c>
      <c r="AU127" s="145" t="s">
        <v>82</v>
      </c>
      <c r="AY127" s="17" t="s">
        <v>155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80</v>
      </c>
      <c r="BK127" s="146">
        <f t="shared" si="9"/>
        <v>0</v>
      </c>
      <c r="BL127" s="17" t="s">
        <v>242</v>
      </c>
      <c r="BM127" s="145" t="s">
        <v>227</v>
      </c>
    </row>
    <row r="128" spans="2:65" s="1" customFormat="1" ht="16.5" customHeight="1">
      <c r="B128" s="32"/>
      <c r="C128" s="133" t="s">
        <v>198</v>
      </c>
      <c r="D128" s="133" t="s">
        <v>158</v>
      </c>
      <c r="E128" s="134" t="s">
        <v>2858</v>
      </c>
      <c r="F128" s="135" t="s">
        <v>2859</v>
      </c>
      <c r="G128" s="136" t="s">
        <v>457</v>
      </c>
      <c r="H128" s="137">
        <v>25</v>
      </c>
      <c r="I128" s="138"/>
      <c r="J128" s="139">
        <f t="shared" si="0"/>
        <v>0</v>
      </c>
      <c r="K128" s="140"/>
      <c r="L128" s="32"/>
      <c r="M128" s="141" t="s">
        <v>1</v>
      </c>
      <c r="N128" s="142" t="s">
        <v>38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242</v>
      </c>
      <c r="AT128" s="145" t="s">
        <v>158</v>
      </c>
      <c r="AU128" s="145" t="s">
        <v>82</v>
      </c>
      <c r="AY128" s="17" t="s">
        <v>155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80</v>
      </c>
      <c r="BK128" s="146">
        <f t="shared" si="9"/>
        <v>0</v>
      </c>
      <c r="BL128" s="17" t="s">
        <v>242</v>
      </c>
      <c r="BM128" s="145" t="s">
        <v>242</v>
      </c>
    </row>
    <row r="129" spans="2:65" s="1" customFormat="1" ht="16.5" customHeight="1">
      <c r="B129" s="32"/>
      <c r="C129" s="133" t="s">
        <v>239</v>
      </c>
      <c r="D129" s="133" t="s">
        <v>158</v>
      </c>
      <c r="E129" s="134" t="s">
        <v>2860</v>
      </c>
      <c r="F129" s="135" t="s">
        <v>2861</v>
      </c>
      <c r="G129" s="136" t="s">
        <v>221</v>
      </c>
      <c r="H129" s="137">
        <v>1</v>
      </c>
      <c r="I129" s="138"/>
      <c r="J129" s="139">
        <f t="shared" si="0"/>
        <v>0</v>
      </c>
      <c r="K129" s="140"/>
      <c r="L129" s="32"/>
      <c r="M129" s="141" t="s">
        <v>1</v>
      </c>
      <c r="N129" s="142" t="s">
        <v>38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242</v>
      </c>
      <c r="AT129" s="145" t="s">
        <v>158</v>
      </c>
      <c r="AU129" s="145" t="s">
        <v>82</v>
      </c>
      <c r="AY129" s="17" t="s">
        <v>155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80</v>
      </c>
      <c r="BK129" s="146">
        <f t="shared" si="9"/>
        <v>0</v>
      </c>
      <c r="BL129" s="17" t="s">
        <v>242</v>
      </c>
      <c r="BM129" s="145" t="s">
        <v>263</v>
      </c>
    </row>
    <row r="130" spans="2:65" s="1" customFormat="1" ht="16.5" customHeight="1">
      <c r="B130" s="32"/>
      <c r="C130" s="133" t="s">
        <v>156</v>
      </c>
      <c r="D130" s="133" t="s">
        <v>158</v>
      </c>
      <c r="E130" s="134" t="s">
        <v>2862</v>
      </c>
      <c r="F130" s="135" t="s">
        <v>2863</v>
      </c>
      <c r="G130" s="136" t="s">
        <v>457</v>
      </c>
      <c r="H130" s="137">
        <v>25</v>
      </c>
      <c r="I130" s="138"/>
      <c r="J130" s="139">
        <f t="shared" si="0"/>
        <v>0</v>
      </c>
      <c r="K130" s="140"/>
      <c r="L130" s="32"/>
      <c r="M130" s="186" t="s">
        <v>1</v>
      </c>
      <c r="N130" s="187" t="s">
        <v>38</v>
      </c>
      <c r="O130" s="18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AR130" s="145" t="s">
        <v>242</v>
      </c>
      <c r="AT130" s="145" t="s">
        <v>158</v>
      </c>
      <c r="AU130" s="145" t="s">
        <v>82</v>
      </c>
      <c r="AY130" s="17" t="s">
        <v>155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80</v>
      </c>
      <c r="BK130" s="146">
        <f t="shared" si="9"/>
        <v>0</v>
      </c>
      <c r="BL130" s="17" t="s">
        <v>242</v>
      </c>
      <c r="BM130" s="145" t="s">
        <v>269</v>
      </c>
    </row>
    <row r="131" spans="2:65" s="1" customFormat="1" ht="6.9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Czmwqjcv044y9kfFtaQtvZCY/0mxi/xUuDIUNw3BWS0sPZmkkRlwxc0UziPORBxqmm31e7sqk9ubbzFQRSPo1Q==" saltValue="SIhjzyQa+ikQdpS48r0CiNl0PiXrI8fF3r3iBHcZarvcGI3Vrws4b+4qdMHjm3XexDb3eSFGPV/pjAQw4P3+eA==" spinCount="100000" sheet="1" objects="1" scenarios="1" formatColumns="0" formatRows="0" autoFilter="0"/>
  <autoFilter ref="C117:K130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9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96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5" t="str">
        <f>'Rekapitulace stavby'!K6</f>
        <v>MR2023-1306(2) - Stavební úpravy objektu klubovny II verze-I oprava</v>
      </c>
      <c r="F7" s="236"/>
      <c r="G7" s="236"/>
      <c r="H7" s="236"/>
      <c r="L7" s="20"/>
    </row>
    <row r="8" spans="2:46" s="1" customFormat="1" ht="12" customHeight="1">
      <c r="B8" s="32"/>
      <c r="D8" s="27" t="s">
        <v>97</v>
      </c>
      <c r="L8" s="32"/>
    </row>
    <row r="9" spans="2:46" s="1" customFormat="1" ht="16.5" customHeight="1">
      <c r="B9" s="32"/>
      <c r="E9" s="197" t="s">
        <v>2864</v>
      </c>
      <c r="F9" s="237"/>
      <c r="G9" s="237"/>
      <c r="H9" s="237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14. 8. 2023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8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4" t="s">
        <v>1</v>
      </c>
      <c r="F27" s="224"/>
      <c r="G27" s="224"/>
      <c r="H27" s="224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>
      <c r="B33" s="32"/>
      <c r="D33" s="55" t="s">
        <v>37</v>
      </c>
      <c r="E33" s="27" t="s">
        <v>38</v>
      </c>
      <c r="F33" s="91">
        <f>ROUND((SUM(BE122:BE192)),  2)</f>
        <v>0</v>
      </c>
      <c r="I33" s="92">
        <v>0.21</v>
      </c>
      <c r="J33" s="91">
        <f>ROUND(((SUM(BE122:BE192))*I33),  2)</f>
        <v>0</v>
      </c>
      <c r="L33" s="32"/>
    </row>
    <row r="34" spans="2:12" s="1" customFormat="1" ht="14.4" customHeight="1">
      <c r="B34" s="32"/>
      <c r="E34" s="27" t="s">
        <v>39</v>
      </c>
      <c r="F34" s="91">
        <f>ROUND((SUM(BF122:BF192)),  2)</f>
        <v>0</v>
      </c>
      <c r="I34" s="92">
        <v>0.15</v>
      </c>
      <c r="J34" s="91">
        <f>ROUND(((SUM(BF122:BF192))*I34),  2)</f>
        <v>0</v>
      </c>
      <c r="L34" s="32"/>
    </row>
    <row r="35" spans="2:12" s="1" customFormat="1" ht="14.4" hidden="1" customHeight="1">
      <c r="B35" s="32"/>
      <c r="E35" s="27" t="s">
        <v>40</v>
      </c>
      <c r="F35" s="91">
        <f>ROUND((SUM(BG122:BG192)),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41</v>
      </c>
      <c r="F36" s="91">
        <f>ROUND((SUM(BH122:BH192)),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42</v>
      </c>
      <c r="F37" s="91">
        <f>ROUND((SUM(BI122:BI192)),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99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5" t="str">
        <f>E7</f>
        <v>MR2023-1306(2) - Stavební úpravy objektu klubovny II verze-I oprava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97</v>
      </c>
      <c r="L86" s="32"/>
    </row>
    <row r="87" spans="2:47" s="1" customFormat="1" ht="16.5" customHeight="1">
      <c r="B87" s="32"/>
      <c r="E87" s="197" t="str">
        <f>E9</f>
        <v>3 - D1.4.4.b  Vytápění</v>
      </c>
      <c r="F87" s="237"/>
      <c r="G87" s="237"/>
      <c r="H87" s="237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14. 8. 2023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100</v>
      </c>
      <c r="D94" s="93"/>
      <c r="E94" s="93"/>
      <c r="F94" s="93"/>
      <c r="G94" s="93"/>
      <c r="H94" s="93"/>
      <c r="I94" s="93"/>
      <c r="J94" s="102" t="s">
        <v>101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102</v>
      </c>
      <c r="J96" s="66">
        <f>J122</f>
        <v>0</v>
      </c>
      <c r="L96" s="32"/>
      <c r="AU96" s="17" t="s">
        <v>103</v>
      </c>
    </row>
    <row r="97" spans="2:12" s="8" customFormat="1" ht="24.9" customHeight="1">
      <c r="B97" s="104"/>
      <c r="D97" s="105" t="s">
        <v>2865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8" customFormat="1" ht="24.9" customHeight="1">
      <c r="B98" s="104"/>
      <c r="D98" s="105" t="s">
        <v>2866</v>
      </c>
      <c r="E98" s="106"/>
      <c r="F98" s="106"/>
      <c r="G98" s="106"/>
      <c r="H98" s="106"/>
      <c r="I98" s="106"/>
      <c r="J98" s="107">
        <f>J129</f>
        <v>0</v>
      </c>
      <c r="L98" s="104"/>
    </row>
    <row r="99" spans="2:12" s="8" customFormat="1" ht="24.9" customHeight="1">
      <c r="B99" s="104"/>
      <c r="D99" s="105" t="s">
        <v>2867</v>
      </c>
      <c r="E99" s="106"/>
      <c r="F99" s="106"/>
      <c r="G99" s="106"/>
      <c r="H99" s="106"/>
      <c r="I99" s="106"/>
      <c r="J99" s="107">
        <f>J135</f>
        <v>0</v>
      </c>
      <c r="L99" s="104"/>
    </row>
    <row r="100" spans="2:12" s="8" customFormat="1" ht="24.9" customHeight="1">
      <c r="B100" s="104"/>
      <c r="D100" s="105" t="s">
        <v>2868</v>
      </c>
      <c r="E100" s="106"/>
      <c r="F100" s="106"/>
      <c r="G100" s="106"/>
      <c r="H100" s="106"/>
      <c r="I100" s="106"/>
      <c r="J100" s="107">
        <f>J139</f>
        <v>0</v>
      </c>
      <c r="L100" s="104"/>
    </row>
    <row r="101" spans="2:12" s="8" customFormat="1" ht="24.9" customHeight="1">
      <c r="B101" s="104"/>
      <c r="D101" s="105" t="s">
        <v>123</v>
      </c>
      <c r="E101" s="106"/>
      <c r="F101" s="106"/>
      <c r="G101" s="106"/>
      <c r="H101" s="106"/>
      <c r="I101" s="106"/>
      <c r="J101" s="107">
        <f>J158</f>
        <v>0</v>
      </c>
      <c r="L101" s="104"/>
    </row>
    <row r="102" spans="2:12" s="9" customFormat="1" ht="19.95" customHeight="1">
      <c r="B102" s="108"/>
      <c r="D102" s="109" t="s">
        <v>2869</v>
      </c>
      <c r="E102" s="110"/>
      <c r="F102" s="110"/>
      <c r="G102" s="110"/>
      <c r="H102" s="110"/>
      <c r="I102" s="110"/>
      <c r="J102" s="111">
        <f>J159</f>
        <v>0</v>
      </c>
      <c r="L102" s="108"/>
    </row>
    <row r="103" spans="2:12" s="1" customFormat="1" ht="21.75" customHeight="1">
      <c r="B103" s="32"/>
      <c r="L103" s="32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" customHeight="1">
      <c r="B109" s="32"/>
      <c r="C109" s="21" t="s">
        <v>140</v>
      </c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26.25" customHeight="1">
      <c r="B112" s="32"/>
      <c r="E112" s="235" t="str">
        <f>E7</f>
        <v>MR2023-1306(2) - Stavební úpravy objektu klubovny II verze-I oprava</v>
      </c>
      <c r="F112" s="236"/>
      <c r="G112" s="236"/>
      <c r="H112" s="236"/>
      <c r="L112" s="32"/>
    </row>
    <row r="113" spans="2:65" s="1" customFormat="1" ht="12" customHeight="1">
      <c r="B113" s="32"/>
      <c r="C113" s="27" t="s">
        <v>97</v>
      </c>
      <c r="L113" s="32"/>
    </row>
    <row r="114" spans="2:65" s="1" customFormat="1" ht="16.5" customHeight="1">
      <c r="B114" s="32"/>
      <c r="E114" s="197" t="str">
        <f>E9</f>
        <v>3 - D1.4.4.b  Vytápění</v>
      </c>
      <c r="F114" s="237"/>
      <c r="G114" s="237"/>
      <c r="H114" s="237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</v>
      </c>
      <c r="I116" s="27" t="s">
        <v>22</v>
      </c>
      <c r="J116" s="52" t="str">
        <f>IF(J12="","",J12)</f>
        <v>14. 8. 2023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E15</f>
        <v xml:space="preserve"> </v>
      </c>
      <c r="I118" s="27" t="s">
        <v>29</v>
      </c>
      <c r="J118" s="30" t="str">
        <f>E21</f>
        <v xml:space="preserve"> </v>
      </c>
      <c r="L118" s="32"/>
    </row>
    <row r="119" spans="2:65" s="1" customFormat="1" ht="15.15" customHeight="1">
      <c r="B119" s="32"/>
      <c r="C119" s="27" t="s">
        <v>27</v>
      </c>
      <c r="F119" s="25" t="str">
        <f>IF(E18="","",E18)</f>
        <v>Vyplň údaj</v>
      </c>
      <c r="I119" s="27" t="s">
        <v>31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2"/>
      <c r="C121" s="113" t="s">
        <v>141</v>
      </c>
      <c r="D121" s="114" t="s">
        <v>58</v>
      </c>
      <c r="E121" s="114" t="s">
        <v>54</v>
      </c>
      <c r="F121" s="114" t="s">
        <v>55</v>
      </c>
      <c r="G121" s="114" t="s">
        <v>142</v>
      </c>
      <c r="H121" s="114" t="s">
        <v>143</v>
      </c>
      <c r="I121" s="114" t="s">
        <v>144</v>
      </c>
      <c r="J121" s="115" t="s">
        <v>101</v>
      </c>
      <c r="K121" s="116" t="s">
        <v>145</v>
      </c>
      <c r="L121" s="112"/>
      <c r="M121" s="59" t="s">
        <v>1</v>
      </c>
      <c r="N121" s="60" t="s">
        <v>37</v>
      </c>
      <c r="O121" s="60" t="s">
        <v>146</v>
      </c>
      <c r="P121" s="60" t="s">
        <v>147</v>
      </c>
      <c r="Q121" s="60" t="s">
        <v>148</v>
      </c>
      <c r="R121" s="60" t="s">
        <v>149</v>
      </c>
      <c r="S121" s="60" t="s">
        <v>150</v>
      </c>
      <c r="T121" s="61" t="s">
        <v>151</v>
      </c>
    </row>
    <row r="122" spans="2:65" s="1" customFormat="1" ht="22.8" customHeight="1">
      <c r="B122" s="32"/>
      <c r="C122" s="64" t="s">
        <v>152</v>
      </c>
      <c r="J122" s="117">
        <f>BK122</f>
        <v>0</v>
      </c>
      <c r="L122" s="32"/>
      <c r="M122" s="62"/>
      <c r="N122" s="53"/>
      <c r="O122" s="53"/>
      <c r="P122" s="118">
        <f>P123+P129+P135+P139+P158</f>
        <v>0</v>
      </c>
      <c r="Q122" s="53"/>
      <c r="R122" s="118">
        <f>R123+R129+R135+R139+R158</f>
        <v>0</v>
      </c>
      <c r="S122" s="53"/>
      <c r="T122" s="119">
        <f>T123+T129+T135+T139+T158</f>
        <v>0</v>
      </c>
      <c r="AT122" s="17" t="s">
        <v>72</v>
      </c>
      <c r="AU122" s="17" t="s">
        <v>103</v>
      </c>
      <c r="BK122" s="120">
        <f>BK123+BK129+BK135+BK139+BK158</f>
        <v>0</v>
      </c>
    </row>
    <row r="123" spans="2:65" s="11" customFormat="1" ht="25.95" customHeight="1">
      <c r="B123" s="121"/>
      <c r="D123" s="122" t="s">
        <v>72</v>
      </c>
      <c r="E123" s="123" t="s">
        <v>2870</v>
      </c>
      <c r="F123" s="123" t="s">
        <v>2871</v>
      </c>
      <c r="I123" s="124"/>
      <c r="J123" s="125">
        <f>BK123</f>
        <v>0</v>
      </c>
      <c r="L123" s="121"/>
      <c r="M123" s="126"/>
      <c r="P123" s="127">
        <f>SUM(P124:P128)</f>
        <v>0</v>
      </c>
      <c r="R123" s="127">
        <f>SUM(R124:R128)</f>
        <v>0</v>
      </c>
      <c r="T123" s="128">
        <f>SUM(T124:T128)</f>
        <v>0</v>
      </c>
      <c r="AR123" s="122" t="s">
        <v>80</v>
      </c>
      <c r="AT123" s="129" t="s">
        <v>72</v>
      </c>
      <c r="AU123" s="129" t="s">
        <v>73</v>
      </c>
      <c r="AY123" s="122" t="s">
        <v>155</v>
      </c>
      <c r="BK123" s="130">
        <f>SUM(BK124:BK128)</f>
        <v>0</v>
      </c>
    </row>
    <row r="124" spans="2:65" s="1" customFormat="1" ht="16.5" customHeight="1">
      <c r="B124" s="32"/>
      <c r="C124" s="133" t="s">
        <v>80</v>
      </c>
      <c r="D124" s="133" t="s">
        <v>158</v>
      </c>
      <c r="E124" s="134" t="s">
        <v>2872</v>
      </c>
      <c r="F124" s="135" t="s">
        <v>2873</v>
      </c>
      <c r="G124" s="136" t="s">
        <v>457</v>
      </c>
      <c r="H124" s="137">
        <v>127.6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90</v>
      </c>
      <c r="AT124" s="145" t="s">
        <v>158</v>
      </c>
      <c r="AU124" s="145" t="s">
        <v>80</v>
      </c>
      <c r="AY124" s="17" t="s">
        <v>155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80</v>
      </c>
      <c r="BK124" s="146">
        <f>ROUND(I124*H124,2)</f>
        <v>0</v>
      </c>
      <c r="BL124" s="17" t="s">
        <v>90</v>
      </c>
      <c r="BM124" s="145" t="s">
        <v>82</v>
      </c>
    </row>
    <row r="125" spans="2:65" s="1" customFormat="1" ht="16.5" customHeight="1">
      <c r="B125" s="32"/>
      <c r="C125" s="133" t="s">
        <v>82</v>
      </c>
      <c r="D125" s="133" t="s">
        <v>158</v>
      </c>
      <c r="E125" s="134" t="s">
        <v>2874</v>
      </c>
      <c r="F125" s="135" t="s">
        <v>2875</v>
      </c>
      <c r="G125" s="136" t="s">
        <v>457</v>
      </c>
      <c r="H125" s="137">
        <v>9.4</v>
      </c>
      <c r="I125" s="138"/>
      <c r="J125" s="139">
        <f>ROUND(I125*H125,2)</f>
        <v>0</v>
      </c>
      <c r="K125" s="140"/>
      <c r="L125" s="32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90</v>
      </c>
      <c r="AT125" s="145" t="s">
        <v>158</v>
      </c>
      <c r="AU125" s="145" t="s">
        <v>80</v>
      </c>
      <c r="AY125" s="17" t="s">
        <v>155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80</v>
      </c>
      <c r="BK125" s="146">
        <f>ROUND(I125*H125,2)</f>
        <v>0</v>
      </c>
      <c r="BL125" s="17" t="s">
        <v>90</v>
      </c>
      <c r="BM125" s="145" t="s">
        <v>90</v>
      </c>
    </row>
    <row r="126" spans="2:65" s="1" customFormat="1" ht="16.5" customHeight="1">
      <c r="B126" s="32"/>
      <c r="C126" s="133" t="s">
        <v>87</v>
      </c>
      <c r="D126" s="133" t="s">
        <v>158</v>
      </c>
      <c r="E126" s="134" t="s">
        <v>2876</v>
      </c>
      <c r="F126" s="135" t="s">
        <v>2877</v>
      </c>
      <c r="G126" s="136" t="s">
        <v>457</v>
      </c>
      <c r="H126" s="137">
        <v>35.9</v>
      </c>
      <c r="I126" s="138"/>
      <c r="J126" s="139">
        <f>ROUND(I126*H126,2)</f>
        <v>0</v>
      </c>
      <c r="K126" s="140"/>
      <c r="L126" s="32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90</v>
      </c>
      <c r="AT126" s="145" t="s">
        <v>158</v>
      </c>
      <c r="AU126" s="145" t="s">
        <v>80</v>
      </c>
      <c r="AY126" s="17" t="s">
        <v>155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80</v>
      </c>
      <c r="BK126" s="146">
        <f>ROUND(I126*H126,2)</f>
        <v>0</v>
      </c>
      <c r="BL126" s="17" t="s">
        <v>90</v>
      </c>
      <c r="BM126" s="145" t="s">
        <v>173</v>
      </c>
    </row>
    <row r="127" spans="2:65" s="1" customFormat="1" ht="16.5" customHeight="1">
      <c r="B127" s="32"/>
      <c r="C127" s="133" t="s">
        <v>90</v>
      </c>
      <c r="D127" s="133" t="s">
        <v>158</v>
      </c>
      <c r="E127" s="134" t="s">
        <v>2878</v>
      </c>
      <c r="F127" s="135" t="s">
        <v>2879</v>
      </c>
      <c r="G127" s="136" t="s">
        <v>457</v>
      </c>
      <c r="H127" s="137">
        <v>35.4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90</v>
      </c>
      <c r="AT127" s="145" t="s">
        <v>158</v>
      </c>
      <c r="AU127" s="145" t="s">
        <v>80</v>
      </c>
      <c r="AY127" s="17" t="s">
        <v>155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80</v>
      </c>
      <c r="BK127" s="146">
        <f>ROUND(I127*H127,2)</f>
        <v>0</v>
      </c>
      <c r="BL127" s="17" t="s">
        <v>90</v>
      </c>
      <c r="BM127" s="145" t="s">
        <v>198</v>
      </c>
    </row>
    <row r="128" spans="2:65" s="1" customFormat="1" ht="16.5" customHeight="1">
      <c r="B128" s="32"/>
      <c r="C128" s="133" t="s">
        <v>204</v>
      </c>
      <c r="D128" s="133" t="s">
        <v>158</v>
      </c>
      <c r="E128" s="134" t="s">
        <v>2880</v>
      </c>
      <c r="F128" s="135" t="s">
        <v>2881</v>
      </c>
      <c r="G128" s="136" t="s">
        <v>457</v>
      </c>
      <c r="H128" s="137">
        <v>10.4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90</v>
      </c>
      <c r="AT128" s="145" t="s">
        <v>158</v>
      </c>
      <c r="AU128" s="145" t="s">
        <v>80</v>
      </c>
      <c r="AY128" s="17" t="s">
        <v>155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80</v>
      </c>
      <c r="BK128" s="146">
        <f>ROUND(I128*H128,2)</f>
        <v>0</v>
      </c>
      <c r="BL128" s="17" t="s">
        <v>90</v>
      </c>
      <c r="BM128" s="145" t="s">
        <v>156</v>
      </c>
    </row>
    <row r="129" spans="2:65" s="11" customFormat="1" ht="25.95" customHeight="1">
      <c r="B129" s="121"/>
      <c r="D129" s="122" t="s">
        <v>72</v>
      </c>
      <c r="E129" s="123" t="s">
        <v>2882</v>
      </c>
      <c r="F129" s="123" t="s">
        <v>2883</v>
      </c>
      <c r="I129" s="124"/>
      <c r="J129" s="125">
        <f>BK129</f>
        <v>0</v>
      </c>
      <c r="L129" s="121"/>
      <c r="M129" s="126"/>
      <c r="P129" s="127">
        <f>SUM(P130:P134)</f>
        <v>0</v>
      </c>
      <c r="R129" s="127">
        <f>SUM(R130:R134)</f>
        <v>0</v>
      </c>
      <c r="T129" s="128">
        <f>SUM(T130:T134)</f>
        <v>0</v>
      </c>
      <c r="AR129" s="122" t="s">
        <v>80</v>
      </c>
      <c r="AT129" s="129" t="s">
        <v>72</v>
      </c>
      <c r="AU129" s="129" t="s">
        <v>73</v>
      </c>
      <c r="AY129" s="122" t="s">
        <v>155</v>
      </c>
      <c r="BK129" s="130">
        <f>SUM(BK130:BK134)</f>
        <v>0</v>
      </c>
    </row>
    <row r="130" spans="2:65" s="1" customFormat="1" ht="16.5" customHeight="1">
      <c r="B130" s="32"/>
      <c r="C130" s="133" t="s">
        <v>173</v>
      </c>
      <c r="D130" s="133" t="s">
        <v>158</v>
      </c>
      <c r="E130" s="134" t="s">
        <v>2884</v>
      </c>
      <c r="F130" s="135" t="s">
        <v>2873</v>
      </c>
      <c r="G130" s="136" t="s">
        <v>457</v>
      </c>
      <c r="H130" s="137">
        <v>127.6</v>
      </c>
      <c r="I130" s="138"/>
      <c r="J130" s="139">
        <f>ROUND(I130*H130,2)</f>
        <v>0</v>
      </c>
      <c r="K130" s="140"/>
      <c r="L130" s="32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90</v>
      </c>
      <c r="AT130" s="145" t="s">
        <v>158</v>
      </c>
      <c r="AU130" s="145" t="s">
        <v>80</v>
      </c>
      <c r="AY130" s="17" t="s">
        <v>155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80</v>
      </c>
      <c r="BK130" s="146">
        <f>ROUND(I130*H130,2)</f>
        <v>0</v>
      </c>
      <c r="BL130" s="17" t="s">
        <v>90</v>
      </c>
      <c r="BM130" s="145" t="s">
        <v>214</v>
      </c>
    </row>
    <row r="131" spans="2:65" s="1" customFormat="1" ht="16.5" customHeight="1">
      <c r="B131" s="32"/>
      <c r="C131" s="133" t="s">
        <v>218</v>
      </c>
      <c r="D131" s="133" t="s">
        <v>158</v>
      </c>
      <c r="E131" s="134" t="s">
        <v>2885</v>
      </c>
      <c r="F131" s="135" t="s">
        <v>2875</v>
      </c>
      <c r="G131" s="136" t="s">
        <v>457</v>
      </c>
      <c r="H131" s="137">
        <v>9.4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90</v>
      </c>
      <c r="AT131" s="145" t="s">
        <v>158</v>
      </c>
      <c r="AU131" s="145" t="s">
        <v>80</v>
      </c>
      <c r="AY131" s="17" t="s">
        <v>155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80</v>
      </c>
      <c r="BK131" s="146">
        <f>ROUND(I131*H131,2)</f>
        <v>0</v>
      </c>
      <c r="BL131" s="17" t="s">
        <v>90</v>
      </c>
      <c r="BM131" s="145" t="s">
        <v>227</v>
      </c>
    </row>
    <row r="132" spans="2:65" s="1" customFormat="1" ht="16.5" customHeight="1">
      <c r="B132" s="32"/>
      <c r="C132" s="133" t="s">
        <v>198</v>
      </c>
      <c r="D132" s="133" t="s">
        <v>158</v>
      </c>
      <c r="E132" s="134" t="s">
        <v>2886</v>
      </c>
      <c r="F132" s="135" t="s">
        <v>2877</v>
      </c>
      <c r="G132" s="136" t="s">
        <v>457</v>
      </c>
      <c r="H132" s="137">
        <v>35.9</v>
      </c>
      <c r="I132" s="138"/>
      <c r="J132" s="139">
        <f>ROUND(I132*H132,2)</f>
        <v>0</v>
      </c>
      <c r="K132" s="140"/>
      <c r="L132" s="32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90</v>
      </c>
      <c r="AT132" s="145" t="s">
        <v>158</v>
      </c>
      <c r="AU132" s="145" t="s">
        <v>80</v>
      </c>
      <c r="AY132" s="17" t="s">
        <v>155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80</v>
      </c>
      <c r="BK132" s="146">
        <f>ROUND(I132*H132,2)</f>
        <v>0</v>
      </c>
      <c r="BL132" s="17" t="s">
        <v>90</v>
      </c>
      <c r="BM132" s="145" t="s">
        <v>242</v>
      </c>
    </row>
    <row r="133" spans="2:65" s="1" customFormat="1" ht="16.5" customHeight="1">
      <c r="B133" s="32"/>
      <c r="C133" s="133" t="s">
        <v>239</v>
      </c>
      <c r="D133" s="133" t="s">
        <v>158</v>
      </c>
      <c r="E133" s="134" t="s">
        <v>2887</v>
      </c>
      <c r="F133" s="135" t="s">
        <v>2879</v>
      </c>
      <c r="G133" s="136" t="s">
        <v>457</v>
      </c>
      <c r="H133" s="137">
        <v>35.4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90</v>
      </c>
      <c r="AT133" s="145" t="s">
        <v>158</v>
      </c>
      <c r="AU133" s="145" t="s">
        <v>80</v>
      </c>
      <c r="AY133" s="17" t="s">
        <v>155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80</v>
      </c>
      <c r="BK133" s="146">
        <f>ROUND(I133*H133,2)</f>
        <v>0</v>
      </c>
      <c r="BL133" s="17" t="s">
        <v>90</v>
      </c>
      <c r="BM133" s="145" t="s">
        <v>263</v>
      </c>
    </row>
    <row r="134" spans="2:65" s="1" customFormat="1" ht="16.5" customHeight="1">
      <c r="B134" s="32"/>
      <c r="C134" s="133" t="s">
        <v>156</v>
      </c>
      <c r="D134" s="133" t="s">
        <v>158</v>
      </c>
      <c r="E134" s="134" t="s">
        <v>2888</v>
      </c>
      <c r="F134" s="135" t="s">
        <v>2881</v>
      </c>
      <c r="G134" s="136" t="s">
        <v>457</v>
      </c>
      <c r="H134" s="137">
        <v>10.4</v>
      </c>
      <c r="I134" s="138"/>
      <c r="J134" s="139">
        <f>ROUND(I134*H134,2)</f>
        <v>0</v>
      </c>
      <c r="K134" s="140"/>
      <c r="L134" s="32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90</v>
      </c>
      <c r="AT134" s="145" t="s">
        <v>158</v>
      </c>
      <c r="AU134" s="145" t="s">
        <v>80</v>
      </c>
      <c r="AY134" s="17" t="s">
        <v>155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80</v>
      </c>
      <c r="BK134" s="146">
        <f>ROUND(I134*H134,2)</f>
        <v>0</v>
      </c>
      <c r="BL134" s="17" t="s">
        <v>90</v>
      </c>
      <c r="BM134" s="145" t="s">
        <v>269</v>
      </c>
    </row>
    <row r="135" spans="2:65" s="11" customFormat="1" ht="25.95" customHeight="1">
      <c r="B135" s="121"/>
      <c r="D135" s="122" t="s">
        <v>72</v>
      </c>
      <c r="E135" s="123" t="s">
        <v>2889</v>
      </c>
      <c r="F135" s="123" t="s">
        <v>2890</v>
      </c>
      <c r="I135" s="124"/>
      <c r="J135" s="125">
        <f>BK135</f>
        <v>0</v>
      </c>
      <c r="L135" s="121"/>
      <c r="M135" s="126"/>
      <c r="P135" s="127">
        <f>SUM(P136:P138)</f>
        <v>0</v>
      </c>
      <c r="R135" s="127">
        <f>SUM(R136:R138)</f>
        <v>0</v>
      </c>
      <c r="T135" s="128">
        <f>SUM(T136:T138)</f>
        <v>0</v>
      </c>
      <c r="AR135" s="122" t="s">
        <v>80</v>
      </c>
      <c r="AT135" s="129" t="s">
        <v>72</v>
      </c>
      <c r="AU135" s="129" t="s">
        <v>73</v>
      </c>
      <c r="AY135" s="122" t="s">
        <v>155</v>
      </c>
      <c r="BK135" s="130">
        <f>SUM(BK136:BK138)</f>
        <v>0</v>
      </c>
    </row>
    <row r="136" spans="2:65" s="1" customFormat="1" ht="16.5" customHeight="1">
      <c r="B136" s="32"/>
      <c r="C136" s="133" t="s">
        <v>266</v>
      </c>
      <c r="D136" s="133" t="s">
        <v>158</v>
      </c>
      <c r="E136" s="134" t="s">
        <v>2891</v>
      </c>
      <c r="F136" s="135" t="s">
        <v>2877</v>
      </c>
      <c r="G136" s="136" t="s">
        <v>457</v>
      </c>
      <c r="H136" s="137">
        <v>6.7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90</v>
      </c>
      <c r="AT136" s="145" t="s">
        <v>158</v>
      </c>
      <c r="AU136" s="145" t="s">
        <v>80</v>
      </c>
      <c r="AY136" s="17" t="s">
        <v>155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80</v>
      </c>
      <c r="BK136" s="146">
        <f>ROUND(I136*H136,2)</f>
        <v>0</v>
      </c>
      <c r="BL136" s="17" t="s">
        <v>90</v>
      </c>
      <c r="BM136" s="145" t="s">
        <v>284</v>
      </c>
    </row>
    <row r="137" spans="2:65" s="1" customFormat="1" ht="16.5" customHeight="1">
      <c r="B137" s="32"/>
      <c r="C137" s="133" t="s">
        <v>214</v>
      </c>
      <c r="D137" s="133" t="s">
        <v>158</v>
      </c>
      <c r="E137" s="134" t="s">
        <v>2892</v>
      </c>
      <c r="F137" s="135" t="s">
        <v>2879</v>
      </c>
      <c r="G137" s="136" t="s">
        <v>457</v>
      </c>
      <c r="H137" s="137">
        <v>6.1</v>
      </c>
      <c r="I137" s="138"/>
      <c r="J137" s="139">
        <f>ROUND(I137*H137,2)</f>
        <v>0</v>
      </c>
      <c r="K137" s="140"/>
      <c r="L137" s="32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90</v>
      </c>
      <c r="AT137" s="145" t="s">
        <v>158</v>
      </c>
      <c r="AU137" s="145" t="s">
        <v>80</v>
      </c>
      <c r="AY137" s="17" t="s">
        <v>155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80</v>
      </c>
      <c r="BK137" s="146">
        <f>ROUND(I137*H137,2)</f>
        <v>0</v>
      </c>
      <c r="BL137" s="17" t="s">
        <v>90</v>
      </c>
      <c r="BM137" s="145" t="s">
        <v>295</v>
      </c>
    </row>
    <row r="138" spans="2:65" s="1" customFormat="1" ht="16.5" customHeight="1">
      <c r="B138" s="32"/>
      <c r="C138" s="133" t="s">
        <v>292</v>
      </c>
      <c r="D138" s="133" t="s">
        <v>158</v>
      </c>
      <c r="E138" s="134" t="s">
        <v>2893</v>
      </c>
      <c r="F138" s="135" t="s">
        <v>2881</v>
      </c>
      <c r="G138" s="136" t="s">
        <v>457</v>
      </c>
      <c r="H138" s="137">
        <v>4.5999999999999996</v>
      </c>
      <c r="I138" s="138"/>
      <c r="J138" s="139">
        <f>ROUND(I138*H138,2)</f>
        <v>0</v>
      </c>
      <c r="K138" s="140"/>
      <c r="L138" s="32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90</v>
      </c>
      <c r="AT138" s="145" t="s">
        <v>158</v>
      </c>
      <c r="AU138" s="145" t="s">
        <v>80</v>
      </c>
      <c r="AY138" s="17" t="s">
        <v>155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80</v>
      </c>
      <c r="BK138" s="146">
        <f>ROUND(I138*H138,2)</f>
        <v>0</v>
      </c>
      <c r="BL138" s="17" t="s">
        <v>90</v>
      </c>
      <c r="BM138" s="145" t="s">
        <v>310</v>
      </c>
    </row>
    <row r="139" spans="2:65" s="11" customFormat="1" ht="25.95" customHeight="1">
      <c r="B139" s="121"/>
      <c r="D139" s="122" t="s">
        <v>72</v>
      </c>
      <c r="E139" s="123" t="s">
        <v>2894</v>
      </c>
      <c r="F139" s="123" t="s">
        <v>2895</v>
      </c>
      <c r="I139" s="124"/>
      <c r="J139" s="125">
        <f>BK139</f>
        <v>0</v>
      </c>
      <c r="L139" s="121"/>
      <c r="M139" s="126"/>
      <c r="P139" s="127">
        <f>SUM(P140:P157)</f>
        <v>0</v>
      </c>
      <c r="R139" s="127">
        <f>SUM(R140:R157)</f>
        <v>0</v>
      </c>
      <c r="T139" s="128">
        <f>SUM(T140:T157)</f>
        <v>0</v>
      </c>
      <c r="AR139" s="122" t="s">
        <v>80</v>
      </c>
      <c r="AT139" s="129" t="s">
        <v>72</v>
      </c>
      <c r="AU139" s="129" t="s">
        <v>73</v>
      </c>
      <c r="AY139" s="122" t="s">
        <v>155</v>
      </c>
      <c r="BK139" s="130">
        <f>SUM(BK140:BK157)</f>
        <v>0</v>
      </c>
    </row>
    <row r="140" spans="2:65" s="1" customFormat="1" ht="16.5" customHeight="1">
      <c r="B140" s="32"/>
      <c r="C140" s="133" t="s">
        <v>227</v>
      </c>
      <c r="D140" s="133" t="s">
        <v>158</v>
      </c>
      <c r="E140" s="134" t="s">
        <v>2896</v>
      </c>
      <c r="F140" s="135" t="s">
        <v>2897</v>
      </c>
      <c r="G140" s="136" t="s">
        <v>1702</v>
      </c>
      <c r="H140" s="137">
        <v>1</v>
      </c>
      <c r="I140" s="138"/>
      <c r="J140" s="139">
        <f t="shared" ref="J140:J157" si="0">ROUND(I140*H140,2)</f>
        <v>0</v>
      </c>
      <c r="K140" s="140"/>
      <c r="L140" s="32"/>
      <c r="M140" s="141" t="s">
        <v>1</v>
      </c>
      <c r="N140" s="142" t="s">
        <v>38</v>
      </c>
      <c r="P140" s="143">
        <f t="shared" ref="P140:P157" si="1">O140*H140</f>
        <v>0</v>
      </c>
      <c r="Q140" s="143">
        <v>0</v>
      </c>
      <c r="R140" s="143">
        <f t="shared" ref="R140:R157" si="2">Q140*H140</f>
        <v>0</v>
      </c>
      <c r="S140" s="143">
        <v>0</v>
      </c>
      <c r="T140" s="144">
        <f t="shared" ref="T140:T157" si="3">S140*H140</f>
        <v>0</v>
      </c>
      <c r="AR140" s="145" t="s">
        <v>90</v>
      </c>
      <c r="AT140" s="145" t="s">
        <v>158</v>
      </c>
      <c r="AU140" s="145" t="s">
        <v>80</v>
      </c>
      <c r="AY140" s="17" t="s">
        <v>155</v>
      </c>
      <c r="BE140" s="146">
        <f t="shared" ref="BE140:BE157" si="4">IF(N140="základní",J140,0)</f>
        <v>0</v>
      </c>
      <c r="BF140" s="146">
        <f t="shared" ref="BF140:BF157" si="5">IF(N140="snížená",J140,0)</f>
        <v>0</v>
      </c>
      <c r="BG140" s="146">
        <f t="shared" ref="BG140:BG157" si="6">IF(N140="zákl. přenesená",J140,0)</f>
        <v>0</v>
      </c>
      <c r="BH140" s="146">
        <f t="shared" ref="BH140:BH157" si="7">IF(N140="sníž. přenesená",J140,0)</f>
        <v>0</v>
      </c>
      <c r="BI140" s="146">
        <f t="shared" ref="BI140:BI157" si="8">IF(N140="nulová",J140,0)</f>
        <v>0</v>
      </c>
      <c r="BJ140" s="17" t="s">
        <v>80</v>
      </c>
      <c r="BK140" s="146">
        <f t="shared" ref="BK140:BK157" si="9">ROUND(I140*H140,2)</f>
        <v>0</v>
      </c>
      <c r="BL140" s="17" t="s">
        <v>90</v>
      </c>
      <c r="BM140" s="145" t="s">
        <v>319</v>
      </c>
    </row>
    <row r="141" spans="2:65" s="1" customFormat="1" ht="16.5" customHeight="1">
      <c r="B141" s="32"/>
      <c r="C141" s="133" t="s">
        <v>8</v>
      </c>
      <c r="D141" s="133" t="s">
        <v>158</v>
      </c>
      <c r="E141" s="134" t="s">
        <v>2898</v>
      </c>
      <c r="F141" s="135" t="s">
        <v>2897</v>
      </c>
      <c r="G141" s="136" t="s">
        <v>1702</v>
      </c>
      <c r="H141" s="137">
        <v>7</v>
      </c>
      <c r="I141" s="138"/>
      <c r="J141" s="139">
        <f t="shared" si="0"/>
        <v>0</v>
      </c>
      <c r="K141" s="140"/>
      <c r="L141" s="32"/>
      <c r="M141" s="141" t="s">
        <v>1</v>
      </c>
      <c r="N141" s="142" t="s">
        <v>38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90</v>
      </c>
      <c r="AT141" s="145" t="s">
        <v>158</v>
      </c>
      <c r="AU141" s="145" t="s">
        <v>80</v>
      </c>
      <c r="AY141" s="17" t="s">
        <v>155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80</v>
      </c>
      <c r="BK141" s="146">
        <f t="shared" si="9"/>
        <v>0</v>
      </c>
      <c r="BL141" s="17" t="s">
        <v>90</v>
      </c>
      <c r="BM141" s="145" t="s">
        <v>331</v>
      </c>
    </row>
    <row r="142" spans="2:65" s="1" customFormat="1" ht="16.5" customHeight="1">
      <c r="B142" s="32"/>
      <c r="C142" s="133" t="s">
        <v>242</v>
      </c>
      <c r="D142" s="133" t="s">
        <v>158</v>
      </c>
      <c r="E142" s="134" t="s">
        <v>2899</v>
      </c>
      <c r="F142" s="135" t="s">
        <v>2897</v>
      </c>
      <c r="G142" s="136" t="s">
        <v>1702</v>
      </c>
      <c r="H142" s="137">
        <v>11</v>
      </c>
      <c r="I142" s="138"/>
      <c r="J142" s="139">
        <f t="shared" si="0"/>
        <v>0</v>
      </c>
      <c r="K142" s="140"/>
      <c r="L142" s="32"/>
      <c r="M142" s="141" t="s">
        <v>1</v>
      </c>
      <c r="N142" s="142" t="s">
        <v>38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90</v>
      </c>
      <c r="AT142" s="145" t="s">
        <v>158</v>
      </c>
      <c r="AU142" s="145" t="s">
        <v>80</v>
      </c>
      <c r="AY142" s="17" t="s">
        <v>155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80</v>
      </c>
      <c r="BK142" s="146">
        <f t="shared" si="9"/>
        <v>0</v>
      </c>
      <c r="BL142" s="17" t="s">
        <v>90</v>
      </c>
      <c r="BM142" s="145" t="s">
        <v>336</v>
      </c>
    </row>
    <row r="143" spans="2:65" s="1" customFormat="1" ht="16.5" customHeight="1">
      <c r="B143" s="32"/>
      <c r="C143" s="133" t="s">
        <v>332</v>
      </c>
      <c r="D143" s="133" t="s">
        <v>158</v>
      </c>
      <c r="E143" s="134" t="s">
        <v>2900</v>
      </c>
      <c r="F143" s="135" t="s">
        <v>2901</v>
      </c>
      <c r="G143" s="136" t="s">
        <v>1702</v>
      </c>
      <c r="H143" s="137">
        <v>3</v>
      </c>
      <c r="I143" s="138"/>
      <c r="J143" s="139">
        <f t="shared" si="0"/>
        <v>0</v>
      </c>
      <c r="K143" s="140"/>
      <c r="L143" s="32"/>
      <c r="M143" s="141" t="s">
        <v>1</v>
      </c>
      <c r="N143" s="142" t="s">
        <v>38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90</v>
      </c>
      <c r="AT143" s="145" t="s">
        <v>158</v>
      </c>
      <c r="AU143" s="145" t="s">
        <v>80</v>
      </c>
      <c r="AY143" s="17" t="s">
        <v>155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80</v>
      </c>
      <c r="BK143" s="146">
        <f t="shared" si="9"/>
        <v>0</v>
      </c>
      <c r="BL143" s="17" t="s">
        <v>90</v>
      </c>
      <c r="BM143" s="145" t="s">
        <v>341</v>
      </c>
    </row>
    <row r="144" spans="2:65" s="1" customFormat="1" ht="16.5" customHeight="1">
      <c r="B144" s="32"/>
      <c r="C144" s="133" t="s">
        <v>263</v>
      </c>
      <c r="D144" s="133" t="s">
        <v>158</v>
      </c>
      <c r="E144" s="134" t="s">
        <v>2902</v>
      </c>
      <c r="F144" s="135" t="s">
        <v>2901</v>
      </c>
      <c r="G144" s="136" t="s">
        <v>1702</v>
      </c>
      <c r="H144" s="137">
        <v>5</v>
      </c>
      <c r="I144" s="138"/>
      <c r="J144" s="139">
        <f t="shared" si="0"/>
        <v>0</v>
      </c>
      <c r="K144" s="140"/>
      <c r="L144" s="32"/>
      <c r="M144" s="141" t="s">
        <v>1</v>
      </c>
      <c r="N144" s="142" t="s">
        <v>38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90</v>
      </c>
      <c r="AT144" s="145" t="s">
        <v>158</v>
      </c>
      <c r="AU144" s="145" t="s">
        <v>80</v>
      </c>
      <c r="AY144" s="17" t="s">
        <v>155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80</v>
      </c>
      <c r="BK144" s="146">
        <f t="shared" si="9"/>
        <v>0</v>
      </c>
      <c r="BL144" s="17" t="s">
        <v>90</v>
      </c>
      <c r="BM144" s="145" t="s">
        <v>346</v>
      </c>
    </row>
    <row r="145" spans="2:65" s="1" customFormat="1" ht="16.5" customHeight="1">
      <c r="B145" s="32"/>
      <c r="C145" s="133" t="s">
        <v>343</v>
      </c>
      <c r="D145" s="133" t="s">
        <v>158</v>
      </c>
      <c r="E145" s="134" t="s">
        <v>2903</v>
      </c>
      <c r="F145" s="135" t="s">
        <v>2901</v>
      </c>
      <c r="G145" s="136" t="s">
        <v>1702</v>
      </c>
      <c r="H145" s="137">
        <v>5</v>
      </c>
      <c r="I145" s="138"/>
      <c r="J145" s="139">
        <f t="shared" si="0"/>
        <v>0</v>
      </c>
      <c r="K145" s="140"/>
      <c r="L145" s="32"/>
      <c r="M145" s="141" t="s">
        <v>1</v>
      </c>
      <c r="N145" s="142" t="s">
        <v>38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90</v>
      </c>
      <c r="AT145" s="145" t="s">
        <v>158</v>
      </c>
      <c r="AU145" s="145" t="s">
        <v>80</v>
      </c>
      <c r="AY145" s="17" t="s">
        <v>155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80</v>
      </c>
      <c r="BK145" s="146">
        <f t="shared" si="9"/>
        <v>0</v>
      </c>
      <c r="BL145" s="17" t="s">
        <v>90</v>
      </c>
      <c r="BM145" s="145" t="s">
        <v>350</v>
      </c>
    </row>
    <row r="146" spans="2:65" s="1" customFormat="1" ht="16.5" customHeight="1">
      <c r="B146" s="32"/>
      <c r="C146" s="133" t="s">
        <v>269</v>
      </c>
      <c r="D146" s="133" t="s">
        <v>158</v>
      </c>
      <c r="E146" s="134" t="s">
        <v>2904</v>
      </c>
      <c r="F146" s="135" t="s">
        <v>2905</v>
      </c>
      <c r="G146" s="136" t="s">
        <v>1702</v>
      </c>
      <c r="H146" s="137">
        <v>4</v>
      </c>
      <c r="I146" s="138"/>
      <c r="J146" s="139">
        <f t="shared" si="0"/>
        <v>0</v>
      </c>
      <c r="K146" s="140"/>
      <c r="L146" s="32"/>
      <c r="M146" s="141" t="s">
        <v>1</v>
      </c>
      <c r="N146" s="142" t="s">
        <v>38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90</v>
      </c>
      <c r="AT146" s="145" t="s">
        <v>158</v>
      </c>
      <c r="AU146" s="145" t="s">
        <v>80</v>
      </c>
      <c r="AY146" s="17" t="s">
        <v>155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80</v>
      </c>
      <c r="BK146" s="146">
        <f t="shared" si="9"/>
        <v>0</v>
      </c>
      <c r="BL146" s="17" t="s">
        <v>90</v>
      </c>
      <c r="BM146" s="145" t="s">
        <v>353</v>
      </c>
    </row>
    <row r="147" spans="2:65" s="1" customFormat="1" ht="16.5" customHeight="1">
      <c r="B147" s="32"/>
      <c r="C147" s="133" t="s">
        <v>7</v>
      </c>
      <c r="D147" s="133" t="s">
        <v>158</v>
      </c>
      <c r="E147" s="134" t="s">
        <v>2906</v>
      </c>
      <c r="F147" s="135" t="s">
        <v>2905</v>
      </c>
      <c r="G147" s="136" t="s">
        <v>1702</v>
      </c>
      <c r="H147" s="137">
        <v>3</v>
      </c>
      <c r="I147" s="138"/>
      <c r="J147" s="139">
        <f t="shared" si="0"/>
        <v>0</v>
      </c>
      <c r="K147" s="140"/>
      <c r="L147" s="32"/>
      <c r="M147" s="141" t="s">
        <v>1</v>
      </c>
      <c r="N147" s="142" t="s">
        <v>38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90</v>
      </c>
      <c r="AT147" s="145" t="s">
        <v>158</v>
      </c>
      <c r="AU147" s="145" t="s">
        <v>80</v>
      </c>
      <c r="AY147" s="17" t="s">
        <v>155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80</v>
      </c>
      <c r="BK147" s="146">
        <f t="shared" si="9"/>
        <v>0</v>
      </c>
      <c r="BL147" s="17" t="s">
        <v>90</v>
      </c>
      <c r="BM147" s="145" t="s">
        <v>360</v>
      </c>
    </row>
    <row r="148" spans="2:65" s="1" customFormat="1" ht="16.5" customHeight="1">
      <c r="B148" s="32"/>
      <c r="C148" s="133" t="s">
        <v>284</v>
      </c>
      <c r="D148" s="133" t="s">
        <v>158</v>
      </c>
      <c r="E148" s="134" t="s">
        <v>2907</v>
      </c>
      <c r="F148" s="135" t="s">
        <v>2908</v>
      </c>
      <c r="G148" s="136" t="s">
        <v>1702</v>
      </c>
      <c r="H148" s="137">
        <v>6</v>
      </c>
      <c r="I148" s="138"/>
      <c r="J148" s="139">
        <f t="shared" si="0"/>
        <v>0</v>
      </c>
      <c r="K148" s="140"/>
      <c r="L148" s="32"/>
      <c r="M148" s="141" t="s">
        <v>1</v>
      </c>
      <c r="N148" s="142" t="s">
        <v>38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90</v>
      </c>
      <c r="AT148" s="145" t="s">
        <v>158</v>
      </c>
      <c r="AU148" s="145" t="s">
        <v>80</v>
      </c>
      <c r="AY148" s="17" t="s">
        <v>155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80</v>
      </c>
      <c r="BK148" s="146">
        <f t="shared" si="9"/>
        <v>0</v>
      </c>
      <c r="BL148" s="17" t="s">
        <v>90</v>
      </c>
      <c r="BM148" s="145" t="s">
        <v>374</v>
      </c>
    </row>
    <row r="149" spans="2:65" s="1" customFormat="1" ht="21.75" customHeight="1">
      <c r="B149" s="32"/>
      <c r="C149" s="133" t="s">
        <v>371</v>
      </c>
      <c r="D149" s="133" t="s">
        <v>158</v>
      </c>
      <c r="E149" s="134" t="s">
        <v>2909</v>
      </c>
      <c r="F149" s="135" t="s">
        <v>2910</v>
      </c>
      <c r="G149" s="136" t="s">
        <v>1702</v>
      </c>
      <c r="H149" s="137">
        <v>5</v>
      </c>
      <c r="I149" s="138"/>
      <c r="J149" s="139">
        <f t="shared" si="0"/>
        <v>0</v>
      </c>
      <c r="K149" s="140"/>
      <c r="L149" s="32"/>
      <c r="M149" s="141" t="s">
        <v>1</v>
      </c>
      <c r="N149" s="142" t="s">
        <v>38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90</v>
      </c>
      <c r="AT149" s="145" t="s">
        <v>158</v>
      </c>
      <c r="AU149" s="145" t="s">
        <v>80</v>
      </c>
      <c r="AY149" s="17" t="s">
        <v>155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80</v>
      </c>
      <c r="BK149" s="146">
        <f t="shared" si="9"/>
        <v>0</v>
      </c>
      <c r="BL149" s="17" t="s">
        <v>90</v>
      </c>
      <c r="BM149" s="145" t="s">
        <v>388</v>
      </c>
    </row>
    <row r="150" spans="2:65" s="1" customFormat="1" ht="16.5" customHeight="1">
      <c r="B150" s="32"/>
      <c r="C150" s="133" t="s">
        <v>295</v>
      </c>
      <c r="D150" s="133" t="s">
        <v>158</v>
      </c>
      <c r="E150" s="134" t="s">
        <v>2911</v>
      </c>
      <c r="F150" s="135" t="s">
        <v>2912</v>
      </c>
      <c r="G150" s="136" t="s">
        <v>1702</v>
      </c>
      <c r="H150" s="137">
        <v>5</v>
      </c>
      <c r="I150" s="138"/>
      <c r="J150" s="139">
        <f t="shared" si="0"/>
        <v>0</v>
      </c>
      <c r="K150" s="140"/>
      <c r="L150" s="32"/>
      <c r="M150" s="141" t="s">
        <v>1</v>
      </c>
      <c r="N150" s="142" t="s">
        <v>38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90</v>
      </c>
      <c r="AT150" s="145" t="s">
        <v>158</v>
      </c>
      <c r="AU150" s="145" t="s">
        <v>80</v>
      </c>
      <c r="AY150" s="17" t="s">
        <v>155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7" t="s">
        <v>80</v>
      </c>
      <c r="BK150" s="146">
        <f t="shared" si="9"/>
        <v>0</v>
      </c>
      <c r="BL150" s="17" t="s">
        <v>90</v>
      </c>
      <c r="BM150" s="145" t="s">
        <v>398</v>
      </c>
    </row>
    <row r="151" spans="2:65" s="1" customFormat="1" ht="16.5" customHeight="1">
      <c r="B151" s="32"/>
      <c r="C151" s="133" t="s">
        <v>390</v>
      </c>
      <c r="D151" s="133" t="s">
        <v>158</v>
      </c>
      <c r="E151" s="134" t="s">
        <v>2913</v>
      </c>
      <c r="F151" s="135" t="s">
        <v>2914</v>
      </c>
      <c r="G151" s="136" t="s">
        <v>1702</v>
      </c>
      <c r="H151" s="137">
        <v>3</v>
      </c>
      <c r="I151" s="138"/>
      <c r="J151" s="139">
        <f t="shared" si="0"/>
        <v>0</v>
      </c>
      <c r="K151" s="140"/>
      <c r="L151" s="32"/>
      <c r="M151" s="141" t="s">
        <v>1</v>
      </c>
      <c r="N151" s="142" t="s">
        <v>38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90</v>
      </c>
      <c r="AT151" s="145" t="s">
        <v>158</v>
      </c>
      <c r="AU151" s="145" t="s">
        <v>80</v>
      </c>
      <c r="AY151" s="17" t="s">
        <v>155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7" t="s">
        <v>80</v>
      </c>
      <c r="BK151" s="146">
        <f t="shared" si="9"/>
        <v>0</v>
      </c>
      <c r="BL151" s="17" t="s">
        <v>90</v>
      </c>
      <c r="BM151" s="145" t="s">
        <v>411</v>
      </c>
    </row>
    <row r="152" spans="2:65" s="1" customFormat="1" ht="16.5" customHeight="1">
      <c r="B152" s="32"/>
      <c r="C152" s="133" t="s">
        <v>310</v>
      </c>
      <c r="D152" s="133" t="s">
        <v>158</v>
      </c>
      <c r="E152" s="134" t="s">
        <v>2915</v>
      </c>
      <c r="F152" s="135" t="s">
        <v>2916</v>
      </c>
      <c r="G152" s="136" t="s">
        <v>1702</v>
      </c>
      <c r="H152" s="137">
        <v>3</v>
      </c>
      <c r="I152" s="138"/>
      <c r="J152" s="139">
        <f t="shared" si="0"/>
        <v>0</v>
      </c>
      <c r="K152" s="140"/>
      <c r="L152" s="32"/>
      <c r="M152" s="141" t="s">
        <v>1</v>
      </c>
      <c r="N152" s="142" t="s">
        <v>38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90</v>
      </c>
      <c r="AT152" s="145" t="s">
        <v>158</v>
      </c>
      <c r="AU152" s="145" t="s">
        <v>80</v>
      </c>
      <c r="AY152" s="17" t="s">
        <v>155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7" t="s">
        <v>80</v>
      </c>
      <c r="BK152" s="146">
        <f t="shared" si="9"/>
        <v>0</v>
      </c>
      <c r="BL152" s="17" t="s">
        <v>90</v>
      </c>
      <c r="BM152" s="145" t="s">
        <v>421</v>
      </c>
    </row>
    <row r="153" spans="2:65" s="1" customFormat="1" ht="16.5" customHeight="1">
      <c r="B153" s="32"/>
      <c r="C153" s="133" t="s">
        <v>223</v>
      </c>
      <c r="D153" s="133" t="s">
        <v>158</v>
      </c>
      <c r="E153" s="134" t="s">
        <v>2917</v>
      </c>
      <c r="F153" s="135" t="s">
        <v>2918</v>
      </c>
      <c r="G153" s="136" t="s">
        <v>1702</v>
      </c>
      <c r="H153" s="137">
        <v>3</v>
      </c>
      <c r="I153" s="138"/>
      <c r="J153" s="139">
        <f t="shared" si="0"/>
        <v>0</v>
      </c>
      <c r="K153" s="140"/>
      <c r="L153" s="32"/>
      <c r="M153" s="141" t="s">
        <v>1</v>
      </c>
      <c r="N153" s="142" t="s">
        <v>38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90</v>
      </c>
      <c r="AT153" s="145" t="s">
        <v>158</v>
      </c>
      <c r="AU153" s="145" t="s">
        <v>80</v>
      </c>
      <c r="AY153" s="17" t="s">
        <v>155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7" t="s">
        <v>80</v>
      </c>
      <c r="BK153" s="146">
        <f t="shared" si="9"/>
        <v>0</v>
      </c>
      <c r="BL153" s="17" t="s">
        <v>90</v>
      </c>
      <c r="BM153" s="145" t="s">
        <v>429</v>
      </c>
    </row>
    <row r="154" spans="2:65" s="1" customFormat="1" ht="24.15" customHeight="1">
      <c r="B154" s="32"/>
      <c r="C154" s="133" t="s">
        <v>319</v>
      </c>
      <c r="D154" s="133" t="s">
        <v>158</v>
      </c>
      <c r="E154" s="134" t="s">
        <v>2919</v>
      </c>
      <c r="F154" s="135" t="s">
        <v>2920</v>
      </c>
      <c r="G154" s="136" t="s">
        <v>1702</v>
      </c>
      <c r="H154" s="137">
        <v>1</v>
      </c>
      <c r="I154" s="138"/>
      <c r="J154" s="139">
        <f t="shared" si="0"/>
        <v>0</v>
      </c>
      <c r="K154" s="140"/>
      <c r="L154" s="32"/>
      <c r="M154" s="141" t="s">
        <v>1</v>
      </c>
      <c r="N154" s="142" t="s">
        <v>38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90</v>
      </c>
      <c r="AT154" s="145" t="s">
        <v>158</v>
      </c>
      <c r="AU154" s="145" t="s">
        <v>80</v>
      </c>
      <c r="AY154" s="17" t="s">
        <v>155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7" t="s">
        <v>80</v>
      </c>
      <c r="BK154" s="146">
        <f t="shared" si="9"/>
        <v>0</v>
      </c>
      <c r="BL154" s="17" t="s">
        <v>90</v>
      </c>
      <c r="BM154" s="145" t="s">
        <v>442</v>
      </c>
    </row>
    <row r="155" spans="2:65" s="1" customFormat="1" ht="24.15" customHeight="1">
      <c r="B155" s="32"/>
      <c r="C155" s="133" t="s">
        <v>426</v>
      </c>
      <c r="D155" s="133" t="s">
        <v>158</v>
      </c>
      <c r="E155" s="134" t="s">
        <v>2921</v>
      </c>
      <c r="F155" s="135" t="s">
        <v>2922</v>
      </c>
      <c r="G155" s="136" t="s">
        <v>1702</v>
      </c>
      <c r="H155" s="137">
        <v>1</v>
      </c>
      <c r="I155" s="138"/>
      <c r="J155" s="139">
        <f t="shared" si="0"/>
        <v>0</v>
      </c>
      <c r="K155" s="140"/>
      <c r="L155" s="32"/>
      <c r="M155" s="141" t="s">
        <v>1</v>
      </c>
      <c r="N155" s="142" t="s">
        <v>38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90</v>
      </c>
      <c r="AT155" s="145" t="s">
        <v>158</v>
      </c>
      <c r="AU155" s="145" t="s">
        <v>80</v>
      </c>
      <c r="AY155" s="17" t="s">
        <v>155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7" t="s">
        <v>80</v>
      </c>
      <c r="BK155" s="146">
        <f t="shared" si="9"/>
        <v>0</v>
      </c>
      <c r="BL155" s="17" t="s">
        <v>90</v>
      </c>
      <c r="BM155" s="145" t="s">
        <v>445</v>
      </c>
    </row>
    <row r="156" spans="2:65" s="1" customFormat="1" ht="24.15" customHeight="1">
      <c r="B156" s="32"/>
      <c r="C156" s="133" t="s">
        <v>331</v>
      </c>
      <c r="D156" s="133" t="s">
        <v>158</v>
      </c>
      <c r="E156" s="134" t="s">
        <v>2923</v>
      </c>
      <c r="F156" s="135" t="s">
        <v>2924</v>
      </c>
      <c r="G156" s="136" t="s">
        <v>1702</v>
      </c>
      <c r="H156" s="137">
        <v>3</v>
      </c>
      <c r="I156" s="138"/>
      <c r="J156" s="139">
        <f t="shared" si="0"/>
        <v>0</v>
      </c>
      <c r="K156" s="140"/>
      <c r="L156" s="32"/>
      <c r="M156" s="141" t="s">
        <v>1</v>
      </c>
      <c r="N156" s="142" t="s">
        <v>38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90</v>
      </c>
      <c r="AT156" s="145" t="s">
        <v>158</v>
      </c>
      <c r="AU156" s="145" t="s">
        <v>80</v>
      </c>
      <c r="AY156" s="17" t="s">
        <v>155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7" t="s">
        <v>80</v>
      </c>
      <c r="BK156" s="146">
        <f t="shared" si="9"/>
        <v>0</v>
      </c>
      <c r="BL156" s="17" t="s">
        <v>90</v>
      </c>
      <c r="BM156" s="145" t="s">
        <v>448</v>
      </c>
    </row>
    <row r="157" spans="2:65" s="1" customFormat="1" ht="24.15" customHeight="1">
      <c r="B157" s="32"/>
      <c r="C157" s="133" t="s">
        <v>407</v>
      </c>
      <c r="D157" s="133" t="s">
        <v>158</v>
      </c>
      <c r="E157" s="134" t="s">
        <v>2925</v>
      </c>
      <c r="F157" s="135" t="s">
        <v>2926</v>
      </c>
      <c r="G157" s="136" t="s">
        <v>1702</v>
      </c>
      <c r="H157" s="137">
        <v>1</v>
      </c>
      <c r="I157" s="138"/>
      <c r="J157" s="139">
        <f t="shared" si="0"/>
        <v>0</v>
      </c>
      <c r="K157" s="140"/>
      <c r="L157" s="32"/>
      <c r="M157" s="141" t="s">
        <v>1</v>
      </c>
      <c r="N157" s="142" t="s">
        <v>38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90</v>
      </c>
      <c r="AT157" s="145" t="s">
        <v>158</v>
      </c>
      <c r="AU157" s="145" t="s">
        <v>80</v>
      </c>
      <c r="AY157" s="17" t="s">
        <v>155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7" t="s">
        <v>80</v>
      </c>
      <c r="BK157" s="146">
        <f t="shared" si="9"/>
        <v>0</v>
      </c>
      <c r="BL157" s="17" t="s">
        <v>90</v>
      </c>
      <c r="BM157" s="145" t="s">
        <v>453</v>
      </c>
    </row>
    <row r="158" spans="2:65" s="11" customFormat="1" ht="25.95" customHeight="1">
      <c r="B158" s="121"/>
      <c r="D158" s="122" t="s">
        <v>72</v>
      </c>
      <c r="E158" s="123" t="s">
        <v>1541</v>
      </c>
      <c r="F158" s="123" t="s">
        <v>1542</v>
      </c>
      <c r="I158" s="124"/>
      <c r="J158" s="125">
        <f>BK158</f>
        <v>0</v>
      </c>
      <c r="L158" s="121"/>
      <c r="M158" s="126"/>
      <c r="P158" s="127">
        <f>P159</f>
        <v>0</v>
      </c>
      <c r="R158" s="127">
        <f>R159</f>
        <v>0</v>
      </c>
      <c r="T158" s="128">
        <f>T159</f>
        <v>0</v>
      </c>
      <c r="AR158" s="122" t="s">
        <v>82</v>
      </c>
      <c r="AT158" s="129" t="s">
        <v>72</v>
      </c>
      <c r="AU158" s="129" t="s">
        <v>73</v>
      </c>
      <c r="AY158" s="122" t="s">
        <v>155</v>
      </c>
      <c r="BK158" s="130">
        <f>BK159</f>
        <v>0</v>
      </c>
    </row>
    <row r="159" spans="2:65" s="11" customFormat="1" ht="22.8" customHeight="1">
      <c r="B159" s="121"/>
      <c r="D159" s="122" t="s">
        <v>72</v>
      </c>
      <c r="E159" s="131" t="s">
        <v>2927</v>
      </c>
      <c r="F159" s="131" t="s">
        <v>2928</v>
      </c>
      <c r="I159" s="124"/>
      <c r="J159" s="132">
        <f>BK159</f>
        <v>0</v>
      </c>
      <c r="L159" s="121"/>
      <c r="M159" s="126"/>
      <c r="P159" s="127">
        <f>SUM(P160:P192)</f>
        <v>0</v>
      </c>
      <c r="R159" s="127">
        <f>SUM(R160:R192)</f>
        <v>0</v>
      </c>
      <c r="T159" s="128">
        <f>SUM(T160:T192)</f>
        <v>0</v>
      </c>
      <c r="AR159" s="122" t="s">
        <v>82</v>
      </c>
      <c r="AT159" s="129" t="s">
        <v>72</v>
      </c>
      <c r="AU159" s="129" t="s">
        <v>80</v>
      </c>
      <c r="AY159" s="122" t="s">
        <v>155</v>
      </c>
      <c r="BK159" s="130">
        <f>SUM(BK160:BK192)</f>
        <v>0</v>
      </c>
    </row>
    <row r="160" spans="2:65" s="1" customFormat="1" ht="16.5" customHeight="1">
      <c r="B160" s="32"/>
      <c r="C160" s="133" t="s">
        <v>336</v>
      </c>
      <c r="D160" s="133" t="s">
        <v>158</v>
      </c>
      <c r="E160" s="134" t="s">
        <v>2852</v>
      </c>
      <c r="F160" s="135" t="s">
        <v>2929</v>
      </c>
      <c r="G160" s="136" t="s">
        <v>221</v>
      </c>
      <c r="H160" s="137">
        <v>24</v>
      </c>
      <c r="I160" s="138"/>
      <c r="J160" s="139">
        <f t="shared" ref="J160:J192" si="10">ROUND(I160*H160,2)</f>
        <v>0</v>
      </c>
      <c r="K160" s="140"/>
      <c r="L160" s="32"/>
      <c r="M160" s="141" t="s">
        <v>1</v>
      </c>
      <c r="N160" s="142" t="s">
        <v>38</v>
      </c>
      <c r="P160" s="143">
        <f t="shared" ref="P160:P192" si="11">O160*H160</f>
        <v>0</v>
      </c>
      <c r="Q160" s="143">
        <v>0</v>
      </c>
      <c r="R160" s="143">
        <f t="shared" ref="R160:R192" si="12">Q160*H160</f>
        <v>0</v>
      </c>
      <c r="S160" s="143">
        <v>0</v>
      </c>
      <c r="T160" s="144">
        <f t="shared" ref="T160:T192" si="13">S160*H160</f>
        <v>0</v>
      </c>
      <c r="AR160" s="145" t="s">
        <v>242</v>
      </c>
      <c r="AT160" s="145" t="s">
        <v>158</v>
      </c>
      <c r="AU160" s="145" t="s">
        <v>82</v>
      </c>
      <c r="AY160" s="17" t="s">
        <v>155</v>
      </c>
      <c r="BE160" s="146">
        <f t="shared" ref="BE160:BE192" si="14">IF(N160="základní",J160,0)</f>
        <v>0</v>
      </c>
      <c r="BF160" s="146">
        <f t="shared" ref="BF160:BF192" si="15">IF(N160="snížená",J160,0)</f>
        <v>0</v>
      </c>
      <c r="BG160" s="146">
        <f t="shared" ref="BG160:BG192" si="16">IF(N160="zákl. přenesená",J160,0)</f>
        <v>0</v>
      </c>
      <c r="BH160" s="146">
        <f t="shared" ref="BH160:BH192" si="17">IF(N160="sníž. přenesená",J160,0)</f>
        <v>0</v>
      </c>
      <c r="BI160" s="146">
        <f t="shared" ref="BI160:BI192" si="18">IF(N160="nulová",J160,0)</f>
        <v>0</v>
      </c>
      <c r="BJ160" s="17" t="s">
        <v>80</v>
      </c>
      <c r="BK160" s="146">
        <f t="shared" ref="BK160:BK192" si="19">ROUND(I160*H160,2)</f>
        <v>0</v>
      </c>
      <c r="BL160" s="17" t="s">
        <v>242</v>
      </c>
      <c r="BM160" s="145" t="s">
        <v>458</v>
      </c>
    </row>
    <row r="161" spans="2:65" s="1" customFormat="1" ht="16.5" customHeight="1">
      <c r="B161" s="32"/>
      <c r="C161" s="133" t="s">
        <v>449</v>
      </c>
      <c r="D161" s="133" t="s">
        <v>158</v>
      </c>
      <c r="E161" s="134" t="s">
        <v>2930</v>
      </c>
      <c r="F161" s="135" t="s">
        <v>2931</v>
      </c>
      <c r="G161" s="136" t="s">
        <v>1702</v>
      </c>
      <c r="H161" s="137">
        <v>1</v>
      </c>
      <c r="I161" s="138"/>
      <c r="J161" s="139">
        <f t="shared" si="10"/>
        <v>0</v>
      </c>
      <c r="K161" s="140"/>
      <c r="L161" s="32"/>
      <c r="M161" s="141" t="s">
        <v>1</v>
      </c>
      <c r="N161" s="142" t="s">
        <v>38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242</v>
      </c>
      <c r="AT161" s="145" t="s">
        <v>158</v>
      </c>
      <c r="AU161" s="145" t="s">
        <v>82</v>
      </c>
      <c r="AY161" s="17" t="s">
        <v>155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80</v>
      </c>
      <c r="BK161" s="146">
        <f t="shared" si="19"/>
        <v>0</v>
      </c>
      <c r="BL161" s="17" t="s">
        <v>242</v>
      </c>
      <c r="BM161" s="145" t="s">
        <v>463</v>
      </c>
    </row>
    <row r="162" spans="2:65" s="1" customFormat="1" ht="16.5" customHeight="1">
      <c r="B162" s="32"/>
      <c r="C162" s="133" t="s">
        <v>341</v>
      </c>
      <c r="D162" s="133" t="s">
        <v>158</v>
      </c>
      <c r="E162" s="134" t="s">
        <v>2932</v>
      </c>
      <c r="F162" s="135" t="s">
        <v>2933</v>
      </c>
      <c r="G162" s="136" t="s">
        <v>1702</v>
      </c>
      <c r="H162" s="137">
        <v>1</v>
      </c>
      <c r="I162" s="138"/>
      <c r="J162" s="139">
        <f t="shared" si="10"/>
        <v>0</v>
      </c>
      <c r="K162" s="140"/>
      <c r="L162" s="32"/>
      <c r="M162" s="141" t="s">
        <v>1</v>
      </c>
      <c r="N162" s="142" t="s">
        <v>38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242</v>
      </c>
      <c r="AT162" s="145" t="s">
        <v>158</v>
      </c>
      <c r="AU162" s="145" t="s">
        <v>82</v>
      </c>
      <c r="AY162" s="17" t="s">
        <v>155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80</v>
      </c>
      <c r="BK162" s="146">
        <f t="shared" si="19"/>
        <v>0</v>
      </c>
      <c r="BL162" s="17" t="s">
        <v>242</v>
      </c>
      <c r="BM162" s="145" t="s">
        <v>467</v>
      </c>
    </row>
    <row r="163" spans="2:65" s="1" customFormat="1" ht="16.5" customHeight="1">
      <c r="B163" s="32"/>
      <c r="C163" s="133" t="s">
        <v>460</v>
      </c>
      <c r="D163" s="133" t="s">
        <v>158</v>
      </c>
      <c r="E163" s="134" t="s">
        <v>2934</v>
      </c>
      <c r="F163" s="135" t="s">
        <v>2935</v>
      </c>
      <c r="G163" s="136" t="s">
        <v>1702</v>
      </c>
      <c r="H163" s="137">
        <v>1</v>
      </c>
      <c r="I163" s="138"/>
      <c r="J163" s="139">
        <f t="shared" si="10"/>
        <v>0</v>
      </c>
      <c r="K163" s="140"/>
      <c r="L163" s="32"/>
      <c r="M163" s="141" t="s">
        <v>1</v>
      </c>
      <c r="N163" s="142" t="s">
        <v>38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242</v>
      </c>
      <c r="AT163" s="145" t="s">
        <v>158</v>
      </c>
      <c r="AU163" s="145" t="s">
        <v>82</v>
      </c>
      <c r="AY163" s="17" t="s">
        <v>155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80</v>
      </c>
      <c r="BK163" s="146">
        <f t="shared" si="19"/>
        <v>0</v>
      </c>
      <c r="BL163" s="17" t="s">
        <v>242</v>
      </c>
      <c r="BM163" s="145" t="s">
        <v>475</v>
      </c>
    </row>
    <row r="164" spans="2:65" s="1" customFormat="1" ht="16.5" customHeight="1">
      <c r="B164" s="32"/>
      <c r="C164" s="133" t="s">
        <v>346</v>
      </c>
      <c r="D164" s="133" t="s">
        <v>158</v>
      </c>
      <c r="E164" s="134" t="s">
        <v>2936</v>
      </c>
      <c r="F164" s="135" t="s">
        <v>2937</v>
      </c>
      <c r="G164" s="136" t="s">
        <v>1702</v>
      </c>
      <c r="H164" s="137">
        <v>2</v>
      </c>
      <c r="I164" s="138"/>
      <c r="J164" s="139">
        <f t="shared" si="10"/>
        <v>0</v>
      </c>
      <c r="K164" s="140"/>
      <c r="L164" s="32"/>
      <c r="M164" s="141" t="s">
        <v>1</v>
      </c>
      <c r="N164" s="142" t="s">
        <v>38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242</v>
      </c>
      <c r="AT164" s="145" t="s">
        <v>158</v>
      </c>
      <c r="AU164" s="145" t="s">
        <v>82</v>
      </c>
      <c r="AY164" s="17" t="s">
        <v>155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80</v>
      </c>
      <c r="BK164" s="146">
        <f t="shared" si="19"/>
        <v>0</v>
      </c>
      <c r="BL164" s="17" t="s">
        <v>242</v>
      </c>
      <c r="BM164" s="145" t="s">
        <v>483</v>
      </c>
    </row>
    <row r="165" spans="2:65" s="1" customFormat="1" ht="16.5" customHeight="1">
      <c r="B165" s="32"/>
      <c r="C165" s="133" t="s">
        <v>472</v>
      </c>
      <c r="D165" s="133" t="s">
        <v>158</v>
      </c>
      <c r="E165" s="134" t="s">
        <v>2938</v>
      </c>
      <c r="F165" s="135" t="s">
        <v>2939</v>
      </c>
      <c r="G165" s="136" t="s">
        <v>1702</v>
      </c>
      <c r="H165" s="137">
        <v>2</v>
      </c>
      <c r="I165" s="138"/>
      <c r="J165" s="139">
        <f t="shared" si="10"/>
        <v>0</v>
      </c>
      <c r="K165" s="140"/>
      <c r="L165" s="32"/>
      <c r="M165" s="141" t="s">
        <v>1</v>
      </c>
      <c r="N165" s="142" t="s">
        <v>38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242</v>
      </c>
      <c r="AT165" s="145" t="s">
        <v>158</v>
      </c>
      <c r="AU165" s="145" t="s">
        <v>82</v>
      </c>
      <c r="AY165" s="17" t="s">
        <v>155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80</v>
      </c>
      <c r="BK165" s="146">
        <f t="shared" si="19"/>
        <v>0</v>
      </c>
      <c r="BL165" s="17" t="s">
        <v>242</v>
      </c>
      <c r="BM165" s="145" t="s">
        <v>489</v>
      </c>
    </row>
    <row r="166" spans="2:65" s="1" customFormat="1" ht="16.5" customHeight="1">
      <c r="B166" s="32"/>
      <c r="C166" s="133" t="s">
        <v>350</v>
      </c>
      <c r="D166" s="133" t="s">
        <v>158</v>
      </c>
      <c r="E166" s="134" t="s">
        <v>2940</v>
      </c>
      <c r="F166" s="135" t="s">
        <v>2941</v>
      </c>
      <c r="G166" s="136" t="s">
        <v>1702</v>
      </c>
      <c r="H166" s="137">
        <v>5</v>
      </c>
      <c r="I166" s="138"/>
      <c r="J166" s="139">
        <f t="shared" si="10"/>
        <v>0</v>
      </c>
      <c r="K166" s="140"/>
      <c r="L166" s="32"/>
      <c r="M166" s="141" t="s">
        <v>1</v>
      </c>
      <c r="N166" s="142" t="s">
        <v>38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242</v>
      </c>
      <c r="AT166" s="145" t="s">
        <v>158</v>
      </c>
      <c r="AU166" s="145" t="s">
        <v>82</v>
      </c>
      <c r="AY166" s="17" t="s">
        <v>155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80</v>
      </c>
      <c r="BK166" s="146">
        <f t="shared" si="19"/>
        <v>0</v>
      </c>
      <c r="BL166" s="17" t="s">
        <v>242</v>
      </c>
      <c r="BM166" s="145" t="s">
        <v>494</v>
      </c>
    </row>
    <row r="167" spans="2:65" s="1" customFormat="1" ht="16.5" customHeight="1">
      <c r="B167" s="32"/>
      <c r="C167" s="133" t="s">
        <v>486</v>
      </c>
      <c r="D167" s="133" t="s">
        <v>158</v>
      </c>
      <c r="E167" s="134" t="s">
        <v>2942</v>
      </c>
      <c r="F167" s="135" t="s">
        <v>2943</v>
      </c>
      <c r="G167" s="136" t="s">
        <v>1702</v>
      </c>
      <c r="H167" s="137">
        <v>2</v>
      </c>
      <c r="I167" s="138"/>
      <c r="J167" s="139">
        <f t="shared" si="10"/>
        <v>0</v>
      </c>
      <c r="K167" s="140"/>
      <c r="L167" s="32"/>
      <c r="M167" s="141" t="s">
        <v>1</v>
      </c>
      <c r="N167" s="142" t="s">
        <v>38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242</v>
      </c>
      <c r="AT167" s="145" t="s">
        <v>158</v>
      </c>
      <c r="AU167" s="145" t="s">
        <v>82</v>
      </c>
      <c r="AY167" s="17" t="s">
        <v>155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80</v>
      </c>
      <c r="BK167" s="146">
        <f t="shared" si="19"/>
        <v>0</v>
      </c>
      <c r="BL167" s="17" t="s">
        <v>242</v>
      </c>
      <c r="BM167" s="145" t="s">
        <v>501</v>
      </c>
    </row>
    <row r="168" spans="2:65" s="1" customFormat="1" ht="16.5" customHeight="1">
      <c r="B168" s="32"/>
      <c r="C168" s="133" t="s">
        <v>353</v>
      </c>
      <c r="D168" s="133" t="s">
        <v>158</v>
      </c>
      <c r="E168" s="134" t="s">
        <v>2944</v>
      </c>
      <c r="F168" s="135" t="s">
        <v>2945</v>
      </c>
      <c r="G168" s="136" t="s">
        <v>1702</v>
      </c>
      <c r="H168" s="137">
        <v>2</v>
      </c>
      <c r="I168" s="138"/>
      <c r="J168" s="139">
        <f t="shared" si="10"/>
        <v>0</v>
      </c>
      <c r="K168" s="140"/>
      <c r="L168" s="32"/>
      <c r="M168" s="141" t="s">
        <v>1</v>
      </c>
      <c r="N168" s="142" t="s">
        <v>38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242</v>
      </c>
      <c r="AT168" s="145" t="s">
        <v>158</v>
      </c>
      <c r="AU168" s="145" t="s">
        <v>82</v>
      </c>
      <c r="AY168" s="17" t="s">
        <v>155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80</v>
      </c>
      <c r="BK168" s="146">
        <f t="shared" si="19"/>
        <v>0</v>
      </c>
      <c r="BL168" s="17" t="s">
        <v>242</v>
      </c>
      <c r="BM168" s="145" t="s">
        <v>505</v>
      </c>
    </row>
    <row r="169" spans="2:65" s="1" customFormat="1" ht="16.5" customHeight="1">
      <c r="B169" s="32"/>
      <c r="C169" s="133" t="s">
        <v>498</v>
      </c>
      <c r="D169" s="133" t="s">
        <v>158</v>
      </c>
      <c r="E169" s="134" t="s">
        <v>2946</v>
      </c>
      <c r="F169" s="135" t="s">
        <v>2947</v>
      </c>
      <c r="G169" s="136" t="s">
        <v>1702</v>
      </c>
      <c r="H169" s="137">
        <v>2</v>
      </c>
      <c r="I169" s="138"/>
      <c r="J169" s="139">
        <f t="shared" si="10"/>
        <v>0</v>
      </c>
      <c r="K169" s="140"/>
      <c r="L169" s="32"/>
      <c r="M169" s="141" t="s">
        <v>1</v>
      </c>
      <c r="N169" s="142" t="s">
        <v>38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242</v>
      </c>
      <c r="AT169" s="145" t="s">
        <v>158</v>
      </c>
      <c r="AU169" s="145" t="s">
        <v>82</v>
      </c>
      <c r="AY169" s="17" t="s">
        <v>155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80</v>
      </c>
      <c r="BK169" s="146">
        <f t="shared" si="19"/>
        <v>0</v>
      </c>
      <c r="BL169" s="17" t="s">
        <v>242</v>
      </c>
      <c r="BM169" s="145" t="s">
        <v>512</v>
      </c>
    </row>
    <row r="170" spans="2:65" s="1" customFormat="1" ht="16.5" customHeight="1">
      <c r="B170" s="32"/>
      <c r="C170" s="133" t="s">
        <v>360</v>
      </c>
      <c r="D170" s="133" t="s">
        <v>158</v>
      </c>
      <c r="E170" s="134" t="s">
        <v>2948</v>
      </c>
      <c r="F170" s="135" t="s">
        <v>2949</v>
      </c>
      <c r="G170" s="136" t="s">
        <v>1702</v>
      </c>
      <c r="H170" s="137">
        <v>1</v>
      </c>
      <c r="I170" s="138"/>
      <c r="J170" s="139">
        <f t="shared" si="10"/>
        <v>0</v>
      </c>
      <c r="K170" s="140"/>
      <c r="L170" s="32"/>
      <c r="M170" s="141" t="s">
        <v>1</v>
      </c>
      <c r="N170" s="142" t="s">
        <v>38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242</v>
      </c>
      <c r="AT170" s="145" t="s">
        <v>158</v>
      </c>
      <c r="AU170" s="145" t="s">
        <v>82</v>
      </c>
      <c r="AY170" s="17" t="s">
        <v>155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80</v>
      </c>
      <c r="BK170" s="146">
        <f t="shared" si="19"/>
        <v>0</v>
      </c>
      <c r="BL170" s="17" t="s">
        <v>242</v>
      </c>
      <c r="BM170" s="145" t="s">
        <v>517</v>
      </c>
    </row>
    <row r="171" spans="2:65" s="1" customFormat="1" ht="16.5" customHeight="1">
      <c r="B171" s="32"/>
      <c r="C171" s="133" t="s">
        <v>509</v>
      </c>
      <c r="D171" s="133" t="s">
        <v>158</v>
      </c>
      <c r="E171" s="134" t="s">
        <v>2950</v>
      </c>
      <c r="F171" s="135" t="s">
        <v>2951</v>
      </c>
      <c r="G171" s="136" t="s">
        <v>1702</v>
      </c>
      <c r="H171" s="137">
        <v>1</v>
      </c>
      <c r="I171" s="138"/>
      <c r="J171" s="139">
        <f t="shared" si="10"/>
        <v>0</v>
      </c>
      <c r="K171" s="140"/>
      <c r="L171" s="32"/>
      <c r="M171" s="141" t="s">
        <v>1</v>
      </c>
      <c r="N171" s="142" t="s">
        <v>38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242</v>
      </c>
      <c r="AT171" s="145" t="s">
        <v>158</v>
      </c>
      <c r="AU171" s="145" t="s">
        <v>82</v>
      </c>
      <c r="AY171" s="17" t="s">
        <v>155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80</v>
      </c>
      <c r="BK171" s="146">
        <f t="shared" si="19"/>
        <v>0</v>
      </c>
      <c r="BL171" s="17" t="s">
        <v>242</v>
      </c>
      <c r="BM171" s="145" t="s">
        <v>531</v>
      </c>
    </row>
    <row r="172" spans="2:65" s="1" customFormat="1" ht="16.5" customHeight="1">
      <c r="B172" s="32"/>
      <c r="C172" s="133" t="s">
        <v>374</v>
      </c>
      <c r="D172" s="133" t="s">
        <v>158</v>
      </c>
      <c r="E172" s="134" t="s">
        <v>2952</v>
      </c>
      <c r="F172" s="135" t="s">
        <v>2953</v>
      </c>
      <c r="G172" s="136" t="s">
        <v>1702</v>
      </c>
      <c r="H172" s="137">
        <v>1</v>
      </c>
      <c r="I172" s="138"/>
      <c r="J172" s="139">
        <f t="shared" si="10"/>
        <v>0</v>
      </c>
      <c r="K172" s="140"/>
      <c r="L172" s="32"/>
      <c r="M172" s="141" t="s">
        <v>1</v>
      </c>
      <c r="N172" s="142" t="s">
        <v>38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242</v>
      </c>
      <c r="AT172" s="145" t="s">
        <v>158</v>
      </c>
      <c r="AU172" s="145" t="s">
        <v>82</v>
      </c>
      <c r="AY172" s="17" t="s">
        <v>155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7" t="s">
        <v>80</v>
      </c>
      <c r="BK172" s="146">
        <f t="shared" si="19"/>
        <v>0</v>
      </c>
      <c r="BL172" s="17" t="s">
        <v>242</v>
      </c>
      <c r="BM172" s="145" t="s">
        <v>538</v>
      </c>
    </row>
    <row r="173" spans="2:65" s="1" customFormat="1" ht="16.5" customHeight="1">
      <c r="B173" s="32"/>
      <c r="C173" s="133" t="s">
        <v>528</v>
      </c>
      <c r="D173" s="133" t="s">
        <v>158</v>
      </c>
      <c r="E173" s="134" t="s">
        <v>2954</v>
      </c>
      <c r="F173" s="135" t="s">
        <v>2955</v>
      </c>
      <c r="G173" s="136" t="s">
        <v>1702</v>
      </c>
      <c r="H173" s="137">
        <v>3</v>
      </c>
      <c r="I173" s="138"/>
      <c r="J173" s="139">
        <f t="shared" si="10"/>
        <v>0</v>
      </c>
      <c r="K173" s="140"/>
      <c r="L173" s="32"/>
      <c r="M173" s="141" t="s">
        <v>1</v>
      </c>
      <c r="N173" s="142" t="s">
        <v>38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242</v>
      </c>
      <c r="AT173" s="145" t="s">
        <v>158</v>
      </c>
      <c r="AU173" s="145" t="s">
        <v>82</v>
      </c>
      <c r="AY173" s="17" t="s">
        <v>155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7" t="s">
        <v>80</v>
      </c>
      <c r="BK173" s="146">
        <f t="shared" si="19"/>
        <v>0</v>
      </c>
      <c r="BL173" s="17" t="s">
        <v>242</v>
      </c>
      <c r="BM173" s="145" t="s">
        <v>545</v>
      </c>
    </row>
    <row r="174" spans="2:65" s="1" customFormat="1" ht="16.5" customHeight="1">
      <c r="B174" s="32"/>
      <c r="C174" s="133" t="s">
        <v>388</v>
      </c>
      <c r="D174" s="133" t="s">
        <v>158</v>
      </c>
      <c r="E174" s="134" t="s">
        <v>2956</v>
      </c>
      <c r="F174" s="135" t="s">
        <v>2957</v>
      </c>
      <c r="G174" s="136" t="s">
        <v>1702</v>
      </c>
      <c r="H174" s="137">
        <v>2</v>
      </c>
      <c r="I174" s="138"/>
      <c r="J174" s="139">
        <f t="shared" si="10"/>
        <v>0</v>
      </c>
      <c r="K174" s="140"/>
      <c r="L174" s="32"/>
      <c r="M174" s="141" t="s">
        <v>1</v>
      </c>
      <c r="N174" s="142" t="s">
        <v>38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242</v>
      </c>
      <c r="AT174" s="145" t="s">
        <v>158</v>
      </c>
      <c r="AU174" s="145" t="s">
        <v>82</v>
      </c>
      <c r="AY174" s="17" t="s">
        <v>155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7" t="s">
        <v>80</v>
      </c>
      <c r="BK174" s="146">
        <f t="shared" si="19"/>
        <v>0</v>
      </c>
      <c r="BL174" s="17" t="s">
        <v>242</v>
      </c>
      <c r="BM174" s="145" t="s">
        <v>552</v>
      </c>
    </row>
    <row r="175" spans="2:65" s="1" customFormat="1" ht="24.15" customHeight="1">
      <c r="B175" s="32"/>
      <c r="C175" s="133" t="s">
        <v>542</v>
      </c>
      <c r="D175" s="133" t="s">
        <v>158</v>
      </c>
      <c r="E175" s="134" t="s">
        <v>2856</v>
      </c>
      <c r="F175" s="135" t="s">
        <v>2958</v>
      </c>
      <c r="G175" s="136" t="s">
        <v>1702</v>
      </c>
      <c r="H175" s="137">
        <v>2</v>
      </c>
      <c r="I175" s="138"/>
      <c r="J175" s="139">
        <f t="shared" si="10"/>
        <v>0</v>
      </c>
      <c r="K175" s="140"/>
      <c r="L175" s="32"/>
      <c r="M175" s="141" t="s">
        <v>1</v>
      </c>
      <c r="N175" s="142" t="s">
        <v>38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242</v>
      </c>
      <c r="AT175" s="145" t="s">
        <v>158</v>
      </c>
      <c r="AU175" s="145" t="s">
        <v>82</v>
      </c>
      <c r="AY175" s="17" t="s">
        <v>155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7" t="s">
        <v>80</v>
      </c>
      <c r="BK175" s="146">
        <f t="shared" si="19"/>
        <v>0</v>
      </c>
      <c r="BL175" s="17" t="s">
        <v>242</v>
      </c>
      <c r="BM175" s="145" t="s">
        <v>556</v>
      </c>
    </row>
    <row r="176" spans="2:65" s="1" customFormat="1" ht="16.5" customHeight="1">
      <c r="B176" s="32"/>
      <c r="C176" s="133" t="s">
        <v>398</v>
      </c>
      <c r="D176" s="133" t="s">
        <v>158</v>
      </c>
      <c r="E176" s="134" t="s">
        <v>2858</v>
      </c>
      <c r="F176" s="135" t="s">
        <v>2959</v>
      </c>
      <c r="G176" s="136" t="s">
        <v>1702</v>
      </c>
      <c r="H176" s="137">
        <v>2</v>
      </c>
      <c r="I176" s="138"/>
      <c r="J176" s="139">
        <f t="shared" si="10"/>
        <v>0</v>
      </c>
      <c r="K176" s="140"/>
      <c r="L176" s="32"/>
      <c r="M176" s="141" t="s">
        <v>1</v>
      </c>
      <c r="N176" s="142" t="s">
        <v>38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242</v>
      </c>
      <c r="AT176" s="145" t="s">
        <v>158</v>
      </c>
      <c r="AU176" s="145" t="s">
        <v>82</v>
      </c>
      <c r="AY176" s="17" t="s">
        <v>155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7" t="s">
        <v>80</v>
      </c>
      <c r="BK176" s="146">
        <f t="shared" si="19"/>
        <v>0</v>
      </c>
      <c r="BL176" s="17" t="s">
        <v>242</v>
      </c>
      <c r="BM176" s="145" t="s">
        <v>563</v>
      </c>
    </row>
    <row r="177" spans="2:65" s="1" customFormat="1" ht="21.75" customHeight="1">
      <c r="B177" s="32"/>
      <c r="C177" s="133" t="s">
        <v>553</v>
      </c>
      <c r="D177" s="133" t="s">
        <v>158</v>
      </c>
      <c r="E177" s="134" t="s">
        <v>2860</v>
      </c>
      <c r="F177" s="135" t="s">
        <v>2960</v>
      </c>
      <c r="G177" s="136" t="s">
        <v>1702</v>
      </c>
      <c r="H177" s="137">
        <v>23</v>
      </c>
      <c r="I177" s="138"/>
      <c r="J177" s="139">
        <f t="shared" si="10"/>
        <v>0</v>
      </c>
      <c r="K177" s="140"/>
      <c r="L177" s="32"/>
      <c r="M177" s="141" t="s">
        <v>1</v>
      </c>
      <c r="N177" s="142" t="s">
        <v>38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242</v>
      </c>
      <c r="AT177" s="145" t="s">
        <v>158</v>
      </c>
      <c r="AU177" s="145" t="s">
        <v>82</v>
      </c>
      <c r="AY177" s="17" t="s">
        <v>155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7" t="s">
        <v>80</v>
      </c>
      <c r="BK177" s="146">
        <f t="shared" si="19"/>
        <v>0</v>
      </c>
      <c r="BL177" s="17" t="s">
        <v>242</v>
      </c>
      <c r="BM177" s="145" t="s">
        <v>571</v>
      </c>
    </row>
    <row r="178" spans="2:65" s="1" customFormat="1" ht="16.5" customHeight="1">
      <c r="B178" s="32"/>
      <c r="C178" s="133" t="s">
        <v>411</v>
      </c>
      <c r="D178" s="133" t="s">
        <v>158</v>
      </c>
      <c r="E178" s="134" t="s">
        <v>2862</v>
      </c>
      <c r="F178" s="135" t="s">
        <v>2961</v>
      </c>
      <c r="G178" s="136" t="s">
        <v>1702</v>
      </c>
      <c r="H178" s="137">
        <v>23</v>
      </c>
      <c r="I178" s="138"/>
      <c r="J178" s="139">
        <f t="shared" si="10"/>
        <v>0</v>
      </c>
      <c r="K178" s="140"/>
      <c r="L178" s="32"/>
      <c r="M178" s="141" t="s">
        <v>1</v>
      </c>
      <c r="N178" s="142" t="s">
        <v>38</v>
      </c>
      <c r="P178" s="143">
        <f t="shared" si="11"/>
        <v>0</v>
      </c>
      <c r="Q178" s="143">
        <v>0</v>
      </c>
      <c r="R178" s="143">
        <f t="shared" si="12"/>
        <v>0</v>
      </c>
      <c r="S178" s="143">
        <v>0</v>
      </c>
      <c r="T178" s="144">
        <f t="shared" si="13"/>
        <v>0</v>
      </c>
      <c r="AR178" s="145" t="s">
        <v>242</v>
      </c>
      <c r="AT178" s="145" t="s">
        <v>158</v>
      </c>
      <c r="AU178" s="145" t="s">
        <v>82</v>
      </c>
      <c r="AY178" s="17" t="s">
        <v>155</v>
      </c>
      <c r="BE178" s="146">
        <f t="shared" si="14"/>
        <v>0</v>
      </c>
      <c r="BF178" s="146">
        <f t="shared" si="15"/>
        <v>0</v>
      </c>
      <c r="BG178" s="146">
        <f t="shared" si="16"/>
        <v>0</v>
      </c>
      <c r="BH178" s="146">
        <f t="shared" si="17"/>
        <v>0</v>
      </c>
      <c r="BI178" s="146">
        <f t="shared" si="18"/>
        <v>0</v>
      </c>
      <c r="BJ178" s="17" t="s">
        <v>80</v>
      </c>
      <c r="BK178" s="146">
        <f t="shared" si="19"/>
        <v>0</v>
      </c>
      <c r="BL178" s="17" t="s">
        <v>242</v>
      </c>
      <c r="BM178" s="145" t="s">
        <v>582</v>
      </c>
    </row>
    <row r="179" spans="2:65" s="1" customFormat="1" ht="24.15" customHeight="1">
      <c r="B179" s="32"/>
      <c r="C179" s="133" t="s">
        <v>568</v>
      </c>
      <c r="D179" s="133" t="s">
        <v>158</v>
      </c>
      <c r="E179" s="134" t="s">
        <v>2962</v>
      </c>
      <c r="F179" s="135" t="s">
        <v>2963</v>
      </c>
      <c r="G179" s="136" t="s">
        <v>221</v>
      </c>
      <c r="H179" s="137">
        <v>1</v>
      </c>
      <c r="I179" s="138"/>
      <c r="J179" s="139">
        <f t="shared" si="10"/>
        <v>0</v>
      </c>
      <c r="K179" s="140"/>
      <c r="L179" s="32"/>
      <c r="M179" s="141" t="s">
        <v>1</v>
      </c>
      <c r="N179" s="142" t="s">
        <v>38</v>
      </c>
      <c r="P179" s="143">
        <f t="shared" si="11"/>
        <v>0</v>
      </c>
      <c r="Q179" s="143">
        <v>0</v>
      </c>
      <c r="R179" s="143">
        <f t="shared" si="12"/>
        <v>0</v>
      </c>
      <c r="S179" s="143">
        <v>0</v>
      </c>
      <c r="T179" s="144">
        <f t="shared" si="13"/>
        <v>0</v>
      </c>
      <c r="AR179" s="145" t="s">
        <v>242</v>
      </c>
      <c r="AT179" s="145" t="s">
        <v>158</v>
      </c>
      <c r="AU179" s="145" t="s">
        <v>82</v>
      </c>
      <c r="AY179" s="17" t="s">
        <v>155</v>
      </c>
      <c r="BE179" s="146">
        <f t="shared" si="14"/>
        <v>0</v>
      </c>
      <c r="BF179" s="146">
        <f t="shared" si="15"/>
        <v>0</v>
      </c>
      <c r="BG179" s="146">
        <f t="shared" si="16"/>
        <v>0</v>
      </c>
      <c r="BH179" s="146">
        <f t="shared" si="17"/>
        <v>0</v>
      </c>
      <c r="BI179" s="146">
        <f t="shared" si="18"/>
        <v>0</v>
      </c>
      <c r="BJ179" s="17" t="s">
        <v>80</v>
      </c>
      <c r="BK179" s="146">
        <f t="shared" si="19"/>
        <v>0</v>
      </c>
      <c r="BL179" s="17" t="s">
        <v>242</v>
      </c>
      <c r="BM179" s="145" t="s">
        <v>588</v>
      </c>
    </row>
    <row r="180" spans="2:65" s="1" customFormat="1" ht="24.15" customHeight="1">
      <c r="B180" s="32"/>
      <c r="C180" s="133" t="s">
        <v>421</v>
      </c>
      <c r="D180" s="133" t="s">
        <v>158</v>
      </c>
      <c r="E180" s="134" t="s">
        <v>2964</v>
      </c>
      <c r="F180" s="135" t="s">
        <v>2965</v>
      </c>
      <c r="G180" s="136" t="s">
        <v>221</v>
      </c>
      <c r="H180" s="137">
        <v>1</v>
      </c>
      <c r="I180" s="138"/>
      <c r="J180" s="139">
        <f t="shared" si="10"/>
        <v>0</v>
      </c>
      <c r="K180" s="140"/>
      <c r="L180" s="32"/>
      <c r="M180" s="141" t="s">
        <v>1</v>
      </c>
      <c r="N180" s="142" t="s">
        <v>38</v>
      </c>
      <c r="P180" s="143">
        <f t="shared" si="11"/>
        <v>0</v>
      </c>
      <c r="Q180" s="143">
        <v>0</v>
      </c>
      <c r="R180" s="143">
        <f t="shared" si="12"/>
        <v>0</v>
      </c>
      <c r="S180" s="143">
        <v>0</v>
      </c>
      <c r="T180" s="144">
        <f t="shared" si="13"/>
        <v>0</v>
      </c>
      <c r="AR180" s="145" t="s">
        <v>242</v>
      </c>
      <c r="AT180" s="145" t="s">
        <v>158</v>
      </c>
      <c r="AU180" s="145" t="s">
        <v>82</v>
      </c>
      <c r="AY180" s="17" t="s">
        <v>155</v>
      </c>
      <c r="BE180" s="146">
        <f t="shared" si="14"/>
        <v>0</v>
      </c>
      <c r="BF180" s="146">
        <f t="shared" si="15"/>
        <v>0</v>
      </c>
      <c r="BG180" s="146">
        <f t="shared" si="16"/>
        <v>0</v>
      </c>
      <c r="BH180" s="146">
        <f t="shared" si="17"/>
        <v>0</v>
      </c>
      <c r="BI180" s="146">
        <f t="shared" si="18"/>
        <v>0</v>
      </c>
      <c r="BJ180" s="17" t="s">
        <v>80</v>
      </c>
      <c r="BK180" s="146">
        <f t="shared" si="19"/>
        <v>0</v>
      </c>
      <c r="BL180" s="17" t="s">
        <v>242</v>
      </c>
      <c r="BM180" s="145" t="s">
        <v>596</v>
      </c>
    </row>
    <row r="181" spans="2:65" s="1" customFormat="1" ht="24.15" customHeight="1">
      <c r="B181" s="32"/>
      <c r="C181" s="133" t="s">
        <v>579</v>
      </c>
      <c r="D181" s="133" t="s">
        <v>158</v>
      </c>
      <c r="E181" s="134" t="s">
        <v>2966</v>
      </c>
      <c r="F181" s="135" t="s">
        <v>2967</v>
      </c>
      <c r="G181" s="136" t="s">
        <v>221</v>
      </c>
      <c r="H181" s="137">
        <v>1</v>
      </c>
      <c r="I181" s="138"/>
      <c r="J181" s="139">
        <f t="shared" si="10"/>
        <v>0</v>
      </c>
      <c r="K181" s="140"/>
      <c r="L181" s="32"/>
      <c r="M181" s="141" t="s">
        <v>1</v>
      </c>
      <c r="N181" s="142" t="s">
        <v>38</v>
      </c>
      <c r="P181" s="143">
        <f t="shared" si="11"/>
        <v>0</v>
      </c>
      <c r="Q181" s="143">
        <v>0</v>
      </c>
      <c r="R181" s="143">
        <f t="shared" si="12"/>
        <v>0</v>
      </c>
      <c r="S181" s="143">
        <v>0</v>
      </c>
      <c r="T181" s="144">
        <f t="shared" si="13"/>
        <v>0</v>
      </c>
      <c r="AR181" s="145" t="s">
        <v>242</v>
      </c>
      <c r="AT181" s="145" t="s">
        <v>158</v>
      </c>
      <c r="AU181" s="145" t="s">
        <v>82</v>
      </c>
      <c r="AY181" s="17" t="s">
        <v>155</v>
      </c>
      <c r="BE181" s="146">
        <f t="shared" si="14"/>
        <v>0</v>
      </c>
      <c r="BF181" s="146">
        <f t="shared" si="15"/>
        <v>0</v>
      </c>
      <c r="BG181" s="146">
        <f t="shared" si="16"/>
        <v>0</v>
      </c>
      <c r="BH181" s="146">
        <f t="shared" si="17"/>
        <v>0</v>
      </c>
      <c r="BI181" s="146">
        <f t="shared" si="18"/>
        <v>0</v>
      </c>
      <c r="BJ181" s="17" t="s">
        <v>80</v>
      </c>
      <c r="BK181" s="146">
        <f t="shared" si="19"/>
        <v>0</v>
      </c>
      <c r="BL181" s="17" t="s">
        <v>242</v>
      </c>
      <c r="BM181" s="145" t="s">
        <v>608</v>
      </c>
    </row>
    <row r="182" spans="2:65" s="1" customFormat="1" ht="24.15" customHeight="1">
      <c r="B182" s="32"/>
      <c r="C182" s="133" t="s">
        <v>429</v>
      </c>
      <c r="D182" s="133" t="s">
        <v>158</v>
      </c>
      <c r="E182" s="134" t="s">
        <v>2968</v>
      </c>
      <c r="F182" s="135" t="s">
        <v>2969</v>
      </c>
      <c r="G182" s="136" t="s">
        <v>1702</v>
      </c>
      <c r="H182" s="137">
        <v>1</v>
      </c>
      <c r="I182" s="138"/>
      <c r="J182" s="139">
        <f t="shared" si="10"/>
        <v>0</v>
      </c>
      <c r="K182" s="140"/>
      <c r="L182" s="32"/>
      <c r="M182" s="141" t="s">
        <v>1</v>
      </c>
      <c r="N182" s="142" t="s">
        <v>38</v>
      </c>
      <c r="P182" s="143">
        <f t="shared" si="11"/>
        <v>0</v>
      </c>
      <c r="Q182" s="143">
        <v>0</v>
      </c>
      <c r="R182" s="143">
        <f t="shared" si="12"/>
        <v>0</v>
      </c>
      <c r="S182" s="143">
        <v>0</v>
      </c>
      <c r="T182" s="144">
        <f t="shared" si="13"/>
        <v>0</v>
      </c>
      <c r="AR182" s="145" t="s">
        <v>242</v>
      </c>
      <c r="AT182" s="145" t="s">
        <v>158</v>
      </c>
      <c r="AU182" s="145" t="s">
        <v>82</v>
      </c>
      <c r="AY182" s="17" t="s">
        <v>155</v>
      </c>
      <c r="BE182" s="146">
        <f t="shared" si="14"/>
        <v>0</v>
      </c>
      <c r="BF182" s="146">
        <f t="shared" si="15"/>
        <v>0</v>
      </c>
      <c r="BG182" s="146">
        <f t="shared" si="16"/>
        <v>0</v>
      </c>
      <c r="BH182" s="146">
        <f t="shared" si="17"/>
        <v>0</v>
      </c>
      <c r="BI182" s="146">
        <f t="shared" si="18"/>
        <v>0</v>
      </c>
      <c r="BJ182" s="17" t="s">
        <v>80</v>
      </c>
      <c r="BK182" s="146">
        <f t="shared" si="19"/>
        <v>0</v>
      </c>
      <c r="BL182" s="17" t="s">
        <v>242</v>
      </c>
      <c r="BM182" s="145" t="s">
        <v>614</v>
      </c>
    </row>
    <row r="183" spans="2:65" s="1" customFormat="1" ht="24.15" customHeight="1">
      <c r="B183" s="32"/>
      <c r="C183" s="133" t="s">
        <v>593</v>
      </c>
      <c r="D183" s="133" t="s">
        <v>158</v>
      </c>
      <c r="E183" s="134" t="s">
        <v>2970</v>
      </c>
      <c r="F183" s="135" t="s">
        <v>2971</v>
      </c>
      <c r="G183" s="136" t="s">
        <v>1702</v>
      </c>
      <c r="H183" s="137">
        <v>1</v>
      </c>
      <c r="I183" s="138"/>
      <c r="J183" s="139">
        <f t="shared" si="10"/>
        <v>0</v>
      </c>
      <c r="K183" s="140"/>
      <c r="L183" s="32"/>
      <c r="M183" s="141" t="s">
        <v>1</v>
      </c>
      <c r="N183" s="142" t="s">
        <v>38</v>
      </c>
      <c r="P183" s="143">
        <f t="shared" si="11"/>
        <v>0</v>
      </c>
      <c r="Q183" s="143">
        <v>0</v>
      </c>
      <c r="R183" s="143">
        <f t="shared" si="12"/>
        <v>0</v>
      </c>
      <c r="S183" s="143">
        <v>0</v>
      </c>
      <c r="T183" s="144">
        <f t="shared" si="13"/>
        <v>0</v>
      </c>
      <c r="AR183" s="145" t="s">
        <v>242</v>
      </c>
      <c r="AT183" s="145" t="s">
        <v>158</v>
      </c>
      <c r="AU183" s="145" t="s">
        <v>82</v>
      </c>
      <c r="AY183" s="17" t="s">
        <v>155</v>
      </c>
      <c r="BE183" s="146">
        <f t="shared" si="14"/>
        <v>0</v>
      </c>
      <c r="BF183" s="146">
        <f t="shared" si="15"/>
        <v>0</v>
      </c>
      <c r="BG183" s="146">
        <f t="shared" si="16"/>
        <v>0</v>
      </c>
      <c r="BH183" s="146">
        <f t="shared" si="17"/>
        <v>0</v>
      </c>
      <c r="BI183" s="146">
        <f t="shared" si="18"/>
        <v>0</v>
      </c>
      <c r="BJ183" s="17" t="s">
        <v>80</v>
      </c>
      <c r="BK183" s="146">
        <f t="shared" si="19"/>
        <v>0</v>
      </c>
      <c r="BL183" s="17" t="s">
        <v>242</v>
      </c>
      <c r="BM183" s="145" t="s">
        <v>622</v>
      </c>
    </row>
    <row r="184" spans="2:65" s="1" customFormat="1" ht="24.15" customHeight="1">
      <c r="B184" s="32"/>
      <c r="C184" s="133" t="s">
        <v>442</v>
      </c>
      <c r="D184" s="133" t="s">
        <v>158</v>
      </c>
      <c r="E184" s="134" t="s">
        <v>2972</v>
      </c>
      <c r="F184" s="135" t="s">
        <v>2973</v>
      </c>
      <c r="G184" s="136" t="s">
        <v>1702</v>
      </c>
      <c r="H184" s="137">
        <v>1</v>
      </c>
      <c r="I184" s="138"/>
      <c r="J184" s="139">
        <f t="shared" si="10"/>
        <v>0</v>
      </c>
      <c r="K184" s="140"/>
      <c r="L184" s="32"/>
      <c r="M184" s="141" t="s">
        <v>1</v>
      </c>
      <c r="N184" s="142" t="s">
        <v>38</v>
      </c>
      <c r="P184" s="143">
        <f t="shared" si="11"/>
        <v>0</v>
      </c>
      <c r="Q184" s="143">
        <v>0</v>
      </c>
      <c r="R184" s="143">
        <f t="shared" si="12"/>
        <v>0</v>
      </c>
      <c r="S184" s="143">
        <v>0</v>
      </c>
      <c r="T184" s="144">
        <f t="shared" si="13"/>
        <v>0</v>
      </c>
      <c r="AR184" s="145" t="s">
        <v>242</v>
      </c>
      <c r="AT184" s="145" t="s">
        <v>158</v>
      </c>
      <c r="AU184" s="145" t="s">
        <v>82</v>
      </c>
      <c r="AY184" s="17" t="s">
        <v>155</v>
      </c>
      <c r="BE184" s="146">
        <f t="shared" si="14"/>
        <v>0</v>
      </c>
      <c r="BF184" s="146">
        <f t="shared" si="15"/>
        <v>0</v>
      </c>
      <c r="BG184" s="146">
        <f t="shared" si="16"/>
        <v>0</v>
      </c>
      <c r="BH184" s="146">
        <f t="shared" si="17"/>
        <v>0</v>
      </c>
      <c r="BI184" s="146">
        <f t="shared" si="18"/>
        <v>0</v>
      </c>
      <c r="BJ184" s="17" t="s">
        <v>80</v>
      </c>
      <c r="BK184" s="146">
        <f t="shared" si="19"/>
        <v>0</v>
      </c>
      <c r="BL184" s="17" t="s">
        <v>242</v>
      </c>
      <c r="BM184" s="145" t="s">
        <v>627</v>
      </c>
    </row>
    <row r="185" spans="2:65" s="1" customFormat="1" ht="24.15" customHeight="1">
      <c r="B185" s="32"/>
      <c r="C185" s="133" t="s">
        <v>602</v>
      </c>
      <c r="D185" s="133" t="s">
        <v>158</v>
      </c>
      <c r="E185" s="134" t="s">
        <v>2974</v>
      </c>
      <c r="F185" s="135" t="s">
        <v>2975</v>
      </c>
      <c r="G185" s="136" t="s">
        <v>1702</v>
      </c>
      <c r="H185" s="137">
        <v>1</v>
      </c>
      <c r="I185" s="138"/>
      <c r="J185" s="139">
        <f t="shared" si="10"/>
        <v>0</v>
      </c>
      <c r="K185" s="140"/>
      <c r="L185" s="32"/>
      <c r="M185" s="141" t="s">
        <v>1</v>
      </c>
      <c r="N185" s="142" t="s">
        <v>38</v>
      </c>
      <c r="P185" s="143">
        <f t="shared" si="11"/>
        <v>0</v>
      </c>
      <c r="Q185" s="143">
        <v>0</v>
      </c>
      <c r="R185" s="143">
        <f t="shared" si="12"/>
        <v>0</v>
      </c>
      <c r="S185" s="143">
        <v>0</v>
      </c>
      <c r="T185" s="144">
        <f t="shared" si="13"/>
        <v>0</v>
      </c>
      <c r="AR185" s="145" t="s">
        <v>242</v>
      </c>
      <c r="AT185" s="145" t="s">
        <v>158</v>
      </c>
      <c r="AU185" s="145" t="s">
        <v>82</v>
      </c>
      <c r="AY185" s="17" t="s">
        <v>155</v>
      </c>
      <c r="BE185" s="146">
        <f t="shared" si="14"/>
        <v>0</v>
      </c>
      <c r="BF185" s="146">
        <f t="shared" si="15"/>
        <v>0</v>
      </c>
      <c r="BG185" s="146">
        <f t="shared" si="16"/>
        <v>0</v>
      </c>
      <c r="BH185" s="146">
        <f t="shared" si="17"/>
        <v>0</v>
      </c>
      <c r="BI185" s="146">
        <f t="shared" si="18"/>
        <v>0</v>
      </c>
      <c r="BJ185" s="17" t="s">
        <v>80</v>
      </c>
      <c r="BK185" s="146">
        <f t="shared" si="19"/>
        <v>0</v>
      </c>
      <c r="BL185" s="17" t="s">
        <v>242</v>
      </c>
      <c r="BM185" s="145" t="s">
        <v>633</v>
      </c>
    </row>
    <row r="186" spans="2:65" s="1" customFormat="1" ht="16.5" customHeight="1">
      <c r="B186" s="32"/>
      <c r="C186" s="133" t="s">
        <v>445</v>
      </c>
      <c r="D186" s="133" t="s">
        <v>158</v>
      </c>
      <c r="E186" s="134" t="s">
        <v>2976</v>
      </c>
      <c r="F186" s="135" t="s">
        <v>2977</v>
      </c>
      <c r="G186" s="136" t="s">
        <v>1702</v>
      </c>
      <c r="H186" s="137">
        <v>12</v>
      </c>
      <c r="I186" s="138"/>
      <c r="J186" s="139">
        <f t="shared" si="10"/>
        <v>0</v>
      </c>
      <c r="K186" s="140"/>
      <c r="L186" s="32"/>
      <c r="M186" s="141" t="s">
        <v>1</v>
      </c>
      <c r="N186" s="142" t="s">
        <v>38</v>
      </c>
      <c r="P186" s="143">
        <f t="shared" si="11"/>
        <v>0</v>
      </c>
      <c r="Q186" s="143">
        <v>0</v>
      </c>
      <c r="R186" s="143">
        <f t="shared" si="12"/>
        <v>0</v>
      </c>
      <c r="S186" s="143">
        <v>0</v>
      </c>
      <c r="T186" s="144">
        <f t="shared" si="13"/>
        <v>0</v>
      </c>
      <c r="AR186" s="145" t="s">
        <v>242</v>
      </c>
      <c r="AT186" s="145" t="s">
        <v>158</v>
      </c>
      <c r="AU186" s="145" t="s">
        <v>82</v>
      </c>
      <c r="AY186" s="17" t="s">
        <v>155</v>
      </c>
      <c r="BE186" s="146">
        <f t="shared" si="14"/>
        <v>0</v>
      </c>
      <c r="BF186" s="146">
        <f t="shared" si="15"/>
        <v>0</v>
      </c>
      <c r="BG186" s="146">
        <f t="shared" si="16"/>
        <v>0</v>
      </c>
      <c r="BH186" s="146">
        <f t="shared" si="17"/>
        <v>0</v>
      </c>
      <c r="BI186" s="146">
        <f t="shared" si="18"/>
        <v>0</v>
      </c>
      <c r="BJ186" s="17" t="s">
        <v>80</v>
      </c>
      <c r="BK186" s="146">
        <f t="shared" si="19"/>
        <v>0</v>
      </c>
      <c r="BL186" s="17" t="s">
        <v>242</v>
      </c>
      <c r="BM186" s="145" t="s">
        <v>642</v>
      </c>
    </row>
    <row r="187" spans="2:65" s="1" customFormat="1" ht="16.5" customHeight="1">
      <c r="B187" s="32"/>
      <c r="C187" s="133" t="s">
        <v>611</v>
      </c>
      <c r="D187" s="133" t="s">
        <v>158</v>
      </c>
      <c r="E187" s="134" t="s">
        <v>2978</v>
      </c>
      <c r="F187" s="135" t="s">
        <v>2861</v>
      </c>
      <c r="G187" s="136" t="s">
        <v>221</v>
      </c>
      <c r="H187" s="137">
        <v>1</v>
      </c>
      <c r="I187" s="138"/>
      <c r="J187" s="139">
        <f t="shared" si="10"/>
        <v>0</v>
      </c>
      <c r="K187" s="140"/>
      <c r="L187" s="32"/>
      <c r="M187" s="141" t="s">
        <v>1</v>
      </c>
      <c r="N187" s="142" t="s">
        <v>38</v>
      </c>
      <c r="P187" s="143">
        <f t="shared" si="11"/>
        <v>0</v>
      </c>
      <c r="Q187" s="143">
        <v>0</v>
      </c>
      <c r="R187" s="143">
        <f t="shared" si="12"/>
        <v>0</v>
      </c>
      <c r="S187" s="143">
        <v>0</v>
      </c>
      <c r="T187" s="144">
        <f t="shared" si="13"/>
        <v>0</v>
      </c>
      <c r="AR187" s="145" t="s">
        <v>242</v>
      </c>
      <c r="AT187" s="145" t="s">
        <v>158</v>
      </c>
      <c r="AU187" s="145" t="s">
        <v>82</v>
      </c>
      <c r="AY187" s="17" t="s">
        <v>155</v>
      </c>
      <c r="BE187" s="146">
        <f t="shared" si="14"/>
        <v>0</v>
      </c>
      <c r="BF187" s="146">
        <f t="shared" si="15"/>
        <v>0</v>
      </c>
      <c r="BG187" s="146">
        <f t="shared" si="16"/>
        <v>0</v>
      </c>
      <c r="BH187" s="146">
        <f t="shared" si="17"/>
        <v>0</v>
      </c>
      <c r="BI187" s="146">
        <f t="shared" si="18"/>
        <v>0</v>
      </c>
      <c r="BJ187" s="17" t="s">
        <v>80</v>
      </c>
      <c r="BK187" s="146">
        <f t="shared" si="19"/>
        <v>0</v>
      </c>
      <c r="BL187" s="17" t="s">
        <v>242</v>
      </c>
      <c r="BM187" s="145" t="s">
        <v>656</v>
      </c>
    </row>
    <row r="188" spans="2:65" s="1" customFormat="1" ht="16.5" customHeight="1">
      <c r="B188" s="32"/>
      <c r="C188" s="133" t="s">
        <v>448</v>
      </c>
      <c r="D188" s="133" t="s">
        <v>158</v>
      </c>
      <c r="E188" s="134" t="s">
        <v>2979</v>
      </c>
      <c r="F188" s="135" t="s">
        <v>2980</v>
      </c>
      <c r="G188" s="136" t="s">
        <v>457</v>
      </c>
      <c r="H188" s="137">
        <v>55</v>
      </c>
      <c r="I188" s="138"/>
      <c r="J188" s="139">
        <f t="shared" si="10"/>
        <v>0</v>
      </c>
      <c r="K188" s="140"/>
      <c r="L188" s="32"/>
      <c r="M188" s="141" t="s">
        <v>1</v>
      </c>
      <c r="N188" s="142" t="s">
        <v>38</v>
      </c>
      <c r="P188" s="143">
        <f t="shared" si="11"/>
        <v>0</v>
      </c>
      <c r="Q188" s="143">
        <v>0</v>
      </c>
      <c r="R188" s="143">
        <f t="shared" si="12"/>
        <v>0</v>
      </c>
      <c r="S188" s="143">
        <v>0</v>
      </c>
      <c r="T188" s="144">
        <f t="shared" si="13"/>
        <v>0</v>
      </c>
      <c r="AR188" s="145" t="s">
        <v>242</v>
      </c>
      <c r="AT188" s="145" t="s">
        <v>158</v>
      </c>
      <c r="AU188" s="145" t="s">
        <v>82</v>
      </c>
      <c r="AY188" s="17" t="s">
        <v>155</v>
      </c>
      <c r="BE188" s="146">
        <f t="shared" si="14"/>
        <v>0</v>
      </c>
      <c r="BF188" s="146">
        <f t="shared" si="15"/>
        <v>0</v>
      </c>
      <c r="BG188" s="146">
        <f t="shared" si="16"/>
        <v>0</v>
      </c>
      <c r="BH188" s="146">
        <f t="shared" si="17"/>
        <v>0</v>
      </c>
      <c r="BI188" s="146">
        <f t="shared" si="18"/>
        <v>0</v>
      </c>
      <c r="BJ188" s="17" t="s">
        <v>80</v>
      </c>
      <c r="BK188" s="146">
        <f t="shared" si="19"/>
        <v>0</v>
      </c>
      <c r="BL188" s="17" t="s">
        <v>242</v>
      </c>
      <c r="BM188" s="145" t="s">
        <v>668</v>
      </c>
    </row>
    <row r="189" spans="2:65" s="1" customFormat="1" ht="16.5" customHeight="1">
      <c r="B189" s="32"/>
      <c r="C189" s="133" t="s">
        <v>624</v>
      </c>
      <c r="D189" s="133" t="s">
        <v>158</v>
      </c>
      <c r="E189" s="134" t="s">
        <v>2854</v>
      </c>
      <c r="F189" s="135" t="s">
        <v>2981</v>
      </c>
      <c r="G189" s="136" t="s">
        <v>1702</v>
      </c>
      <c r="H189" s="137">
        <v>3</v>
      </c>
      <c r="I189" s="138"/>
      <c r="J189" s="139">
        <f t="shared" si="10"/>
        <v>0</v>
      </c>
      <c r="K189" s="140"/>
      <c r="L189" s="32"/>
      <c r="M189" s="141" t="s">
        <v>1</v>
      </c>
      <c r="N189" s="142" t="s">
        <v>38</v>
      </c>
      <c r="P189" s="143">
        <f t="shared" si="11"/>
        <v>0</v>
      </c>
      <c r="Q189" s="143">
        <v>0</v>
      </c>
      <c r="R189" s="143">
        <f t="shared" si="12"/>
        <v>0</v>
      </c>
      <c r="S189" s="143">
        <v>0</v>
      </c>
      <c r="T189" s="144">
        <f t="shared" si="13"/>
        <v>0</v>
      </c>
      <c r="AR189" s="145" t="s">
        <v>242</v>
      </c>
      <c r="AT189" s="145" t="s">
        <v>158</v>
      </c>
      <c r="AU189" s="145" t="s">
        <v>82</v>
      </c>
      <c r="AY189" s="17" t="s">
        <v>155</v>
      </c>
      <c r="BE189" s="146">
        <f t="shared" si="14"/>
        <v>0</v>
      </c>
      <c r="BF189" s="146">
        <f t="shared" si="15"/>
        <v>0</v>
      </c>
      <c r="BG189" s="146">
        <f t="shared" si="16"/>
        <v>0</v>
      </c>
      <c r="BH189" s="146">
        <f t="shared" si="17"/>
        <v>0</v>
      </c>
      <c r="BI189" s="146">
        <f t="shared" si="18"/>
        <v>0</v>
      </c>
      <c r="BJ189" s="17" t="s">
        <v>80</v>
      </c>
      <c r="BK189" s="146">
        <f t="shared" si="19"/>
        <v>0</v>
      </c>
      <c r="BL189" s="17" t="s">
        <v>242</v>
      </c>
      <c r="BM189" s="145" t="s">
        <v>672</v>
      </c>
    </row>
    <row r="190" spans="2:65" s="1" customFormat="1" ht="16.5" customHeight="1">
      <c r="B190" s="32"/>
      <c r="C190" s="133" t="s">
        <v>453</v>
      </c>
      <c r="D190" s="133" t="s">
        <v>158</v>
      </c>
      <c r="E190" s="134" t="s">
        <v>894</v>
      </c>
      <c r="F190" s="135" t="s">
        <v>2982</v>
      </c>
      <c r="G190" s="136" t="s">
        <v>221</v>
      </c>
      <c r="H190" s="137">
        <v>1</v>
      </c>
      <c r="I190" s="138"/>
      <c r="J190" s="139">
        <f t="shared" si="10"/>
        <v>0</v>
      </c>
      <c r="K190" s="140"/>
      <c r="L190" s="32"/>
      <c r="M190" s="141" t="s">
        <v>1</v>
      </c>
      <c r="N190" s="142" t="s">
        <v>38</v>
      </c>
      <c r="P190" s="143">
        <f t="shared" si="11"/>
        <v>0</v>
      </c>
      <c r="Q190" s="143">
        <v>0</v>
      </c>
      <c r="R190" s="143">
        <f t="shared" si="12"/>
        <v>0</v>
      </c>
      <c r="S190" s="143">
        <v>0</v>
      </c>
      <c r="T190" s="144">
        <f t="shared" si="13"/>
        <v>0</v>
      </c>
      <c r="AR190" s="145" t="s">
        <v>242</v>
      </c>
      <c r="AT190" s="145" t="s">
        <v>158</v>
      </c>
      <c r="AU190" s="145" t="s">
        <v>82</v>
      </c>
      <c r="AY190" s="17" t="s">
        <v>155</v>
      </c>
      <c r="BE190" s="146">
        <f t="shared" si="14"/>
        <v>0</v>
      </c>
      <c r="BF190" s="146">
        <f t="shared" si="15"/>
        <v>0</v>
      </c>
      <c r="BG190" s="146">
        <f t="shared" si="16"/>
        <v>0</v>
      </c>
      <c r="BH190" s="146">
        <f t="shared" si="17"/>
        <v>0</v>
      </c>
      <c r="BI190" s="146">
        <f t="shared" si="18"/>
        <v>0</v>
      </c>
      <c r="BJ190" s="17" t="s">
        <v>80</v>
      </c>
      <c r="BK190" s="146">
        <f t="shared" si="19"/>
        <v>0</v>
      </c>
      <c r="BL190" s="17" t="s">
        <v>242</v>
      </c>
      <c r="BM190" s="145" t="s">
        <v>679</v>
      </c>
    </row>
    <row r="191" spans="2:65" s="1" customFormat="1" ht="16.5" customHeight="1">
      <c r="B191" s="32"/>
      <c r="C191" s="133" t="s">
        <v>636</v>
      </c>
      <c r="D191" s="133" t="s">
        <v>158</v>
      </c>
      <c r="E191" s="134" t="s">
        <v>2983</v>
      </c>
      <c r="F191" s="135" t="s">
        <v>2984</v>
      </c>
      <c r="G191" s="136" t="s">
        <v>221</v>
      </c>
      <c r="H191" s="137">
        <v>1</v>
      </c>
      <c r="I191" s="138"/>
      <c r="J191" s="139">
        <f t="shared" si="10"/>
        <v>0</v>
      </c>
      <c r="K191" s="140"/>
      <c r="L191" s="32"/>
      <c r="M191" s="141" t="s">
        <v>1</v>
      </c>
      <c r="N191" s="142" t="s">
        <v>38</v>
      </c>
      <c r="P191" s="143">
        <f t="shared" si="11"/>
        <v>0</v>
      </c>
      <c r="Q191" s="143">
        <v>0</v>
      </c>
      <c r="R191" s="143">
        <f t="shared" si="12"/>
        <v>0</v>
      </c>
      <c r="S191" s="143">
        <v>0</v>
      </c>
      <c r="T191" s="144">
        <f t="shared" si="13"/>
        <v>0</v>
      </c>
      <c r="AR191" s="145" t="s">
        <v>242</v>
      </c>
      <c r="AT191" s="145" t="s">
        <v>158</v>
      </c>
      <c r="AU191" s="145" t="s">
        <v>82</v>
      </c>
      <c r="AY191" s="17" t="s">
        <v>155</v>
      </c>
      <c r="BE191" s="146">
        <f t="shared" si="14"/>
        <v>0</v>
      </c>
      <c r="BF191" s="146">
        <f t="shared" si="15"/>
        <v>0</v>
      </c>
      <c r="BG191" s="146">
        <f t="shared" si="16"/>
        <v>0</v>
      </c>
      <c r="BH191" s="146">
        <f t="shared" si="17"/>
        <v>0</v>
      </c>
      <c r="BI191" s="146">
        <f t="shared" si="18"/>
        <v>0</v>
      </c>
      <c r="BJ191" s="17" t="s">
        <v>80</v>
      </c>
      <c r="BK191" s="146">
        <f t="shared" si="19"/>
        <v>0</v>
      </c>
      <c r="BL191" s="17" t="s">
        <v>242</v>
      </c>
      <c r="BM191" s="145" t="s">
        <v>688</v>
      </c>
    </row>
    <row r="192" spans="2:65" s="1" customFormat="1" ht="16.5" customHeight="1">
      <c r="B192" s="32"/>
      <c r="C192" s="133" t="s">
        <v>458</v>
      </c>
      <c r="D192" s="133" t="s">
        <v>158</v>
      </c>
      <c r="E192" s="134" t="s">
        <v>2985</v>
      </c>
      <c r="F192" s="135" t="s">
        <v>2986</v>
      </c>
      <c r="G192" s="136" t="s">
        <v>221</v>
      </c>
      <c r="H192" s="137">
        <v>1</v>
      </c>
      <c r="I192" s="138"/>
      <c r="J192" s="139">
        <f t="shared" si="10"/>
        <v>0</v>
      </c>
      <c r="K192" s="140"/>
      <c r="L192" s="32"/>
      <c r="M192" s="186" t="s">
        <v>1</v>
      </c>
      <c r="N192" s="187" t="s">
        <v>38</v>
      </c>
      <c r="O192" s="188"/>
      <c r="P192" s="189">
        <f t="shared" si="11"/>
        <v>0</v>
      </c>
      <c r="Q192" s="189">
        <v>0</v>
      </c>
      <c r="R192" s="189">
        <f t="shared" si="12"/>
        <v>0</v>
      </c>
      <c r="S192" s="189">
        <v>0</v>
      </c>
      <c r="T192" s="190">
        <f t="shared" si="13"/>
        <v>0</v>
      </c>
      <c r="AR192" s="145" t="s">
        <v>242</v>
      </c>
      <c r="AT192" s="145" t="s">
        <v>158</v>
      </c>
      <c r="AU192" s="145" t="s">
        <v>82</v>
      </c>
      <c r="AY192" s="17" t="s">
        <v>155</v>
      </c>
      <c r="BE192" s="146">
        <f t="shared" si="14"/>
        <v>0</v>
      </c>
      <c r="BF192" s="146">
        <f t="shared" si="15"/>
        <v>0</v>
      </c>
      <c r="BG192" s="146">
        <f t="shared" si="16"/>
        <v>0</v>
      </c>
      <c r="BH192" s="146">
        <f t="shared" si="17"/>
        <v>0</v>
      </c>
      <c r="BI192" s="146">
        <f t="shared" si="18"/>
        <v>0</v>
      </c>
      <c r="BJ192" s="17" t="s">
        <v>80</v>
      </c>
      <c r="BK192" s="146">
        <f t="shared" si="19"/>
        <v>0</v>
      </c>
      <c r="BL192" s="17" t="s">
        <v>242</v>
      </c>
      <c r="BM192" s="145" t="s">
        <v>692</v>
      </c>
    </row>
    <row r="193" spans="2:12" s="1" customFormat="1" ht="6.9" customHeight="1">
      <c r="B193" s="44"/>
      <c r="C193" s="45"/>
      <c r="D193" s="45"/>
      <c r="E193" s="45"/>
      <c r="F193" s="45"/>
      <c r="G193" s="45"/>
      <c r="H193" s="45"/>
      <c r="I193" s="45"/>
      <c r="J193" s="45"/>
      <c r="K193" s="45"/>
      <c r="L193" s="32"/>
    </row>
  </sheetData>
  <sheetProtection algorithmName="SHA-512" hashValue="S6V5091nAXeYRWOFELXXrHoPgf59jxn0P1b8H3sLn6y9NAjRbWxieRgv2PHdQAhfR9DT6Y8aGcHEav9N3QwhAA==" saltValue="MGFMGMXq49HJYD+n49mcoRjAi3Oby056WqAiuT0FWu4F6eYI1+ET/OVU4SXN68GzQUw6DncmCgEKaszh+tvLCQ==" spinCount="100000" sheet="1" objects="1" scenarios="1" formatColumns="0" formatRows="0" autoFilter="0"/>
  <autoFilter ref="C121:K19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3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96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5" t="str">
        <f>'Rekapitulace stavby'!K6</f>
        <v>MR2023-1306(2) - Stavební úpravy objektu klubovny II verze-I oprava</v>
      </c>
      <c r="F7" s="236"/>
      <c r="G7" s="236"/>
      <c r="H7" s="236"/>
      <c r="L7" s="20"/>
    </row>
    <row r="8" spans="2:46" s="1" customFormat="1" ht="12" customHeight="1">
      <c r="B8" s="32"/>
      <c r="D8" s="27" t="s">
        <v>97</v>
      </c>
      <c r="L8" s="32"/>
    </row>
    <row r="9" spans="2:46" s="1" customFormat="1" ht="16.5" customHeight="1">
      <c r="B9" s="32"/>
      <c r="E9" s="197" t="s">
        <v>2987</v>
      </c>
      <c r="F9" s="237"/>
      <c r="G9" s="237"/>
      <c r="H9" s="237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14. 8. 2023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8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4" t="s">
        <v>1</v>
      </c>
      <c r="F27" s="224"/>
      <c r="G27" s="224"/>
      <c r="H27" s="224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ROUND(J124,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>
      <c r="B33" s="32"/>
      <c r="D33" s="55" t="s">
        <v>37</v>
      </c>
      <c r="E33" s="27" t="s">
        <v>38</v>
      </c>
      <c r="F33" s="91">
        <f>ROUND((SUM(BE124:BE234)),  2)</f>
        <v>0</v>
      </c>
      <c r="I33" s="92">
        <v>0.21</v>
      </c>
      <c r="J33" s="91">
        <f>ROUND(((SUM(BE124:BE234))*I33),  2)</f>
        <v>0</v>
      </c>
      <c r="L33" s="32"/>
    </row>
    <row r="34" spans="2:12" s="1" customFormat="1" ht="14.4" customHeight="1">
      <c r="B34" s="32"/>
      <c r="E34" s="27" t="s">
        <v>39</v>
      </c>
      <c r="F34" s="91">
        <f>ROUND((SUM(BF124:BF234)),  2)</f>
        <v>0</v>
      </c>
      <c r="I34" s="92">
        <v>0.15</v>
      </c>
      <c r="J34" s="91">
        <f>ROUND(((SUM(BF124:BF234))*I34),  2)</f>
        <v>0</v>
      </c>
      <c r="L34" s="32"/>
    </row>
    <row r="35" spans="2:12" s="1" customFormat="1" ht="14.4" hidden="1" customHeight="1">
      <c r="B35" s="32"/>
      <c r="E35" s="27" t="s">
        <v>40</v>
      </c>
      <c r="F35" s="91">
        <f>ROUND((SUM(BG124:BG234)),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41</v>
      </c>
      <c r="F36" s="91">
        <f>ROUND((SUM(BH124:BH234)),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42</v>
      </c>
      <c r="F37" s="91">
        <f>ROUND((SUM(BI124:BI234)),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99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5" t="str">
        <f>E7</f>
        <v>MR2023-1306(2) - Stavební úpravy objektu klubovny II verze-I oprava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97</v>
      </c>
      <c r="L86" s="32"/>
    </row>
    <row r="87" spans="2:47" s="1" customFormat="1" ht="16.5" customHeight="1">
      <c r="B87" s="32"/>
      <c r="E87" s="197" t="str">
        <f>E9</f>
        <v>4 - D1.4.4 Elektroinstalace</v>
      </c>
      <c r="F87" s="237"/>
      <c r="G87" s="237"/>
      <c r="H87" s="237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14. 8. 2023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100</v>
      </c>
      <c r="D94" s="93"/>
      <c r="E94" s="93"/>
      <c r="F94" s="93"/>
      <c r="G94" s="93"/>
      <c r="H94" s="93"/>
      <c r="I94" s="93"/>
      <c r="J94" s="102" t="s">
        <v>101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102</v>
      </c>
      <c r="J96" s="66">
        <f>J124</f>
        <v>0</v>
      </c>
      <c r="L96" s="32"/>
      <c r="AU96" s="17" t="s">
        <v>103</v>
      </c>
    </row>
    <row r="97" spans="2:12" s="8" customFormat="1" ht="24.9" customHeight="1">
      <c r="B97" s="104"/>
      <c r="D97" s="105" t="s">
        <v>2988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8" customFormat="1" ht="24.9" customHeight="1">
      <c r="B98" s="104"/>
      <c r="D98" s="105" t="s">
        <v>2989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8" customFormat="1" ht="24.9" customHeight="1">
      <c r="B99" s="104"/>
      <c r="D99" s="105" t="s">
        <v>2990</v>
      </c>
      <c r="E99" s="106"/>
      <c r="F99" s="106"/>
      <c r="G99" s="106"/>
      <c r="H99" s="106"/>
      <c r="I99" s="106"/>
      <c r="J99" s="107">
        <f>J138</f>
        <v>0</v>
      </c>
      <c r="L99" s="104"/>
    </row>
    <row r="100" spans="2:12" s="9" customFormat="1" ht="19.95" customHeight="1">
      <c r="B100" s="108"/>
      <c r="D100" s="109" t="s">
        <v>2991</v>
      </c>
      <c r="E100" s="110"/>
      <c r="F100" s="110"/>
      <c r="G100" s="110"/>
      <c r="H100" s="110"/>
      <c r="I100" s="110"/>
      <c r="J100" s="111">
        <f>J158</f>
        <v>0</v>
      </c>
      <c r="L100" s="108"/>
    </row>
    <row r="101" spans="2:12" s="8" customFormat="1" ht="24.9" customHeight="1">
      <c r="B101" s="104"/>
      <c r="D101" s="105" t="s">
        <v>2992</v>
      </c>
      <c r="E101" s="106"/>
      <c r="F101" s="106"/>
      <c r="G101" s="106"/>
      <c r="H101" s="106"/>
      <c r="I101" s="106"/>
      <c r="J101" s="107">
        <f>J192</f>
        <v>0</v>
      </c>
      <c r="L101" s="104"/>
    </row>
    <row r="102" spans="2:12" s="8" customFormat="1" ht="24.9" customHeight="1">
      <c r="B102" s="104"/>
      <c r="D102" s="105" t="s">
        <v>2993</v>
      </c>
      <c r="E102" s="106"/>
      <c r="F102" s="106"/>
      <c r="G102" s="106"/>
      <c r="H102" s="106"/>
      <c r="I102" s="106"/>
      <c r="J102" s="107">
        <f>J196</f>
        <v>0</v>
      </c>
      <c r="L102" s="104"/>
    </row>
    <row r="103" spans="2:12" s="8" customFormat="1" ht="24.9" customHeight="1">
      <c r="B103" s="104"/>
      <c r="D103" s="105" t="s">
        <v>2994</v>
      </c>
      <c r="E103" s="106"/>
      <c r="F103" s="106"/>
      <c r="G103" s="106"/>
      <c r="H103" s="106"/>
      <c r="I103" s="106"/>
      <c r="J103" s="107">
        <f>J200</f>
        <v>0</v>
      </c>
      <c r="L103" s="104"/>
    </row>
    <row r="104" spans="2:12" s="9" customFormat="1" ht="19.95" customHeight="1">
      <c r="B104" s="108"/>
      <c r="D104" s="109" t="s">
        <v>2995</v>
      </c>
      <c r="E104" s="110"/>
      <c r="F104" s="110"/>
      <c r="G104" s="110"/>
      <c r="H104" s="110"/>
      <c r="I104" s="110"/>
      <c r="J104" s="111">
        <f>J201</f>
        <v>0</v>
      </c>
      <c r="L104" s="108"/>
    </row>
    <row r="105" spans="2:12" s="1" customFormat="1" ht="21.75" customHeight="1">
      <c r="B105" s="32"/>
      <c r="L105" s="32"/>
    </row>
    <row r="106" spans="2:12" s="1" customFormat="1" ht="6.9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" customHeight="1">
      <c r="B111" s="32"/>
      <c r="C111" s="21" t="s">
        <v>140</v>
      </c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26.25" customHeight="1">
      <c r="B114" s="32"/>
      <c r="E114" s="235" t="str">
        <f>E7</f>
        <v>MR2023-1306(2) - Stavební úpravy objektu klubovny II verze-I oprava</v>
      </c>
      <c r="F114" s="236"/>
      <c r="G114" s="236"/>
      <c r="H114" s="236"/>
      <c r="L114" s="32"/>
    </row>
    <row r="115" spans="2:65" s="1" customFormat="1" ht="12" customHeight="1">
      <c r="B115" s="32"/>
      <c r="C115" s="27" t="s">
        <v>97</v>
      </c>
      <c r="L115" s="32"/>
    </row>
    <row r="116" spans="2:65" s="1" customFormat="1" ht="16.5" customHeight="1">
      <c r="B116" s="32"/>
      <c r="E116" s="197" t="str">
        <f>E9</f>
        <v>4 - D1.4.4 Elektroinstalace</v>
      </c>
      <c r="F116" s="237"/>
      <c r="G116" s="237"/>
      <c r="H116" s="237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 xml:space="preserve"> </v>
      </c>
      <c r="I118" s="27" t="s">
        <v>22</v>
      </c>
      <c r="J118" s="52" t="str">
        <f>IF(J12="","",J12)</f>
        <v>14. 8. 2023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24</v>
      </c>
      <c r="F120" s="25" t="str">
        <f>E15</f>
        <v xml:space="preserve"> </v>
      </c>
      <c r="I120" s="27" t="s">
        <v>29</v>
      </c>
      <c r="J120" s="30" t="str">
        <f>E21</f>
        <v xml:space="preserve"> </v>
      </c>
      <c r="L120" s="32"/>
    </row>
    <row r="121" spans="2:65" s="1" customFormat="1" ht="15.15" customHeight="1">
      <c r="B121" s="32"/>
      <c r="C121" s="27" t="s">
        <v>27</v>
      </c>
      <c r="F121" s="25" t="str">
        <f>IF(E18="","",E18)</f>
        <v>Vyplň údaj</v>
      </c>
      <c r="I121" s="27" t="s">
        <v>31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141</v>
      </c>
      <c r="D123" s="114" t="s">
        <v>58</v>
      </c>
      <c r="E123" s="114" t="s">
        <v>54</v>
      </c>
      <c r="F123" s="114" t="s">
        <v>55</v>
      </c>
      <c r="G123" s="114" t="s">
        <v>142</v>
      </c>
      <c r="H123" s="114" t="s">
        <v>143</v>
      </c>
      <c r="I123" s="114" t="s">
        <v>144</v>
      </c>
      <c r="J123" s="115" t="s">
        <v>101</v>
      </c>
      <c r="K123" s="116" t="s">
        <v>145</v>
      </c>
      <c r="L123" s="112"/>
      <c r="M123" s="59" t="s">
        <v>1</v>
      </c>
      <c r="N123" s="60" t="s">
        <v>37</v>
      </c>
      <c r="O123" s="60" t="s">
        <v>146</v>
      </c>
      <c r="P123" s="60" t="s">
        <v>147</v>
      </c>
      <c r="Q123" s="60" t="s">
        <v>148</v>
      </c>
      <c r="R123" s="60" t="s">
        <v>149</v>
      </c>
      <c r="S123" s="60" t="s">
        <v>150</v>
      </c>
      <c r="T123" s="61" t="s">
        <v>151</v>
      </c>
    </row>
    <row r="124" spans="2:65" s="1" customFormat="1" ht="22.8" customHeight="1">
      <c r="B124" s="32"/>
      <c r="C124" s="64" t="s">
        <v>152</v>
      </c>
      <c r="J124" s="117">
        <f>BK124</f>
        <v>0</v>
      </c>
      <c r="L124" s="32"/>
      <c r="M124" s="62"/>
      <c r="N124" s="53"/>
      <c r="O124" s="53"/>
      <c r="P124" s="118">
        <f>P125+P128+P138+P192+P196+P200</f>
        <v>0</v>
      </c>
      <c r="Q124" s="53"/>
      <c r="R124" s="118">
        <f>R125+R128+R138+R192+R196+R200</f>
        <v>0</v>
      </c>
      <c r="S124" s="53"/>
      <c r="T124" s="119">
        <f>T125+T128+T138+T192+T196+T200</f>
        <v>0</v>
      </c>
      <c r="AT124" s="17" t="s">
        <v>72</v>
      </c>
      <c r="AU124" s="17" t="s">
        <v>103</v>
      </c>
      <c r="BK124" s="120">
        <f>BK125+BK128+BK138+BK192+BK196+BK200</f>
        <v>0</v>
      </c>
    </row>
    <row r="125" spans="2:65" s="11" customFormat="1" ht="25.95" customHeight="1">
      <c r="B125" s="121"/>
      <c r="D125" s="122" t="s">
        <v>72</v>
      </c>
      <c r="E125" s="123" t="s">
        <v>2870</v>
      </c>
      <c r="F125" s="123" t="s">
        <v>2996</v>
      </c>
      <c r="I125" s="124"/>
      <c r="J125" s="125">
        <f>BK125</f>
        <v>0</v>
      </c>
      <c r="L125" s="121"/>
      <c r="M125" s="126"/>
      <c r="P125" s="127">
        <f>SUM(P126:P127)</f>
        <v>0</v>
      </c>
      <c r="R125" s="127">
        <f>SUM(R126:R127)</f>
        <v>0</v>
      </c>
      <c r="T125" s="128">
        <f>SUM(T126:T127)</f>
        <v>0</v>
      </c>
      <c r="AR125" s="122" t="s">
        <v>80</v>
      </c>
      <c r="AT125" s="129" t="s">
        <v>72</v>
      </c>
      <c r="AU125" s="129" t="s">
        <v>73</v>
      </c>
      <c r="AY125" s="122" t="s">
        <v>155</v>
      </c>
      <c r="BK125" s="130">
        <f>SUM(BK126:BK127)</f>
        <v>0</v>
      </c>
    </row>
    <row r="126" spans="2:65" s="1" customFormat="1" ht="16.5" customHeight="1">
      <c r="B126" s="32"/>
      <c r="C126" s="133" t="s">
        <v>80</v>
      </c>
      <c r="D126" s="133" t="s">
        <v>158</v>
      </c>
      <c r="E126" s="134" t="s">
        <v>2997</v>
      </c>
      <c r="F126" s="135" t="s">
        <v>2998</v>
      </c>
      <c r="G126" s="136" t="s">
        <v>1702</v>
      </c>
      <c r="H126" s="137">
        <v>1</v>
      </c>
      <c r="I126" s="138"/>
      <c r="J126" s="139">
        <f>ROUND(I126*H126,2)</f>
        <v>0</v>
      </c>
      <c r="K126" s="140"/>
      <c r="L126" s="32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90</v>
      </c>
      <c r="AT126" s="145" t="s">
        <v>158</v>
      </c>
      <c r="AU126" s="145" t="s">
        <v>80</v>
      </c>
      <c r="AY126" s="17" t="s">
        <v>155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80</v>
      </c>
      <c r="BK126" s="146">
        <f>ROUND(I126*H126,2)</f>
        <v>0</v>
      </c>
      <c r="BL126" s="17" t="s">
        <v>90</v>
      </c>
      <c r="BM126" s="145" t="s">
        <v>82</v>
      </c>
    </row>
    <row r="127" spans="2:65" s="1" customFormat="1" ht="16.5" customHeight="1">
      <c r="B127" s="32"/>
      <c r="C127" s="133" t="s">
        <v>82</v>
      </c>
      <c r="D127" s="133" t="s">
        <v>158</v>
      </c>
      <c r="E127" s="134" t="s">
        <v>2999</v>
      </c>
      <c r="F127" s="135" t="s">
        <v>3000</v>
      </c>
      <c r="G127" s="136" t="s">
        <v>1702</v>
      </c>
      <c r="H127" s="137">
        <v>1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90</v>
      </c>
      <c r="AT127" s="145" t="s">
        <v>158</v>
      </c>
      <c r="AU127" s="145" t="s">
        <v>80</v>
      </c>
      <c r="AY127" s="17" t="s">
        <v>155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80</v>
      </c>
      <c r="BK127" s="146">
        <f>ROUND(I127*H127,2)</f>
        <v>0</v>
      </c>
      <c r="BL127" s="17" t="s">
        <v>90</v>
      </c>
      <c r="BM127" s="145" t="s">
        <v>90</v>
      </c>
    </row>
    <row r="128" spans="2:65" s="11" customFormat="1" ht="25.95" customHeight="1">
      <c r="B128" s="121"/>
      <c r="D128" s="122" t="s">
        <v>72</v>
      </c>
      <c r="E128" s="123" t="s">
        <v>2889</v>
      </c>
      <c r="F128" s="123" t="s">
        <v>3001</v>
      </c>
      <c r="I128" s="124"/>
      <c r="J128" s="125">
        <f>BK128</f>
        <v>0</v>
      </c>
      <c r="L128" s="121"/>
      <c r="M128" s="126"/>
      <c r="P128" s="127">
        <f>SUM(P129:P137)</f>
        <v>0</v>
      </c>
      <c r="R128" s="127">
        <f>SUM(R129:R137)</f>
        <v>0</v>
      </c>
      <c r="T128" s="128">
        <f>SUM(T129:T137)</f>
        <v>0</v>
      </c>
      <c r="AR128" s="122" t="s">
        <v>80</v>
      </c>
      <c r="AT128" s="129" t="s">
        <v>72</v>
      </c>
      <c r="AU128" s="129" t="s">
        <v>73</v>
      </c>
      <c r="AY128" s="122" t="s">
        <v>155</v>
      </c>
      <c r="BK128" s="130">
        <f>SUM(BK129:BK137)</f>
        <v>0</v>
      </c>
    </row>
    <row r="129" spans="2:65" s="1" customFormat="1" ht="16.5" customHeight="1">
      <c r="B129" s="32"/>
      <c r="C129" s="133" t="s">
        <v>87</v>
      </c>
      <c r="D129" s="133" t="s">
        <v>158</v>
      </c>
      <c r="E129" s="134" t="s">
        <v>3002</v>
      </c>
      <c r="F129" s="135" t="s">
        <v>3003</v>
      </c>
      <c r="G129" s="136" t="s">
        <v>1702</v>
      </c>
      <c r="H129" s="137">
        <v>34</v>
      </c>
      <c r="I129" s="138"/>
      <c r="J129" s="139">
        <f t="shared" ref="J129:J137" si="0">ROUND(I129*H129,2)</f>
        <v>0</v>
      </c>
      <c r="K129" s="140"/>
      <c r="L129" s="32"/>
      <c r="M129" s="141" t="s">
        <v>1</v>
      </c>
      <c r="N129" s="142" t="s">
        <v>38</v>
      </c>
      <c r="P129" s="143">
        <f t="shared" ref="P129:P137" si="1">O129*H129</f>
        <v>0</v>
      </c>
      <c r="Q129" s="143">
        <v>0</v>
      </c>
      <c r="R129" s="143">
        <f t="shared" ref="R129:R137" si="2">Q129*H129</f>
        <v>0</v>
      </c>
      <c r="S129" s="143">
        <v>0</v>
      </c>
      <c r="T129" s="144">
        <f t="shared" ref="T129:T137" si="3">S129*H129</f>
        <v>0</v>
      </c>
      <c r="AR129" s="145" t="s">
        <v>90</v>
      </c>
      <c r="AT129" s="145" t="s">
        <v>158</v>
      </c>
      <c r="AU129" s="145" t="s">
        <v>80</v>
      </c>
      <c r="AY129" s="17" t="s">
        <v>155</v>
      </c>
      <c r="BE129" s="146">
        <f t="shared" ref="BE129:BE137" si="4">IF(N129="základní",J129,0)</f>
        <v>0</v>
      </c>
      <c r="BF129" s="146">
        <f t="shared" ref="BF129:BF137" si="5">IF(N129="snížená",J129,0)</f>
        <v>0</v>
      </c>
      <c r="BG129" s="146">
        <f t="shared" ref="BG129:BG137" si="6">IF(N129="zákl. přenesená",J129,0)</f>
        <v>0</v>
      </c>
      <c r="BH129" s="146">
        <f t="shared" ref="BH129:BH137" si="7">IF(N129="sníž. přenesená",J129,0)</f>
        <v>0</v>
      </c>
      <c r="BI129" s="146">
        <f t="shared" ref="BI129:BI137" si="8">IF(N129="nulová",J129,0)</f>
        <v>0</v>
      </c>
      <c r="BJ129" s="17" t="s">
        <v>80</v>
      </c>
      <c r="BK129" s="146">
        <f t="shared" ref="BK129:BK137" si="9">ROUND(I129*H129,2)</f>
        <v>0</v>
      </c>
      <c r="BL129" s="17" t="s">
        <v>90</v>
      </c>
      <c r="BM129" s="145" t="s">
        <v>173</v>
      </c>
    </row>
    <row r="130" spans="2:65" s="1" customFormat="1" ht="16.5" customHeight="1">
      <c r="B130" s="32"/>
      <c r="C130" s="133" t="s">
        <v>90</v>
      </c>
      <c r="D130" s="133" t="s">
        <v>158</v>
      </c>
      <c r="E130" s="134" t="s">
        <v>3004</v>
      </c>
      <c r="F130" s="135" t="s">
        <v>3005</v>
      </c>
      <c r="G130" s="136" t="s">
        <v>1702</v>
      </c>
      <c r="H130" s="137">
        <v>6</v>
      </c>
      <c r="I130" s="138"/>
      <c r="J130" s="139">
        <f t="shared" si="0"/>
        <v>0</v>
      </c>
      <c r="K130" s="140"/>
      <c r="L130" s="32"/>
      <c r="M130" s="141" t="s">
        <v>1</v>
      </c>
      <c r="N130" s="142" t="s">
        <v>38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90</v>
      </c>
      <c r="AT130" s="145" t="s">
        <v>158</v>
      </c>
      <c r="AU130" s="145" t="s">
        <v>80</v>
      </c>
      <c r="AY130" s="17" t="s">
        <v>155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80</v>
      </c>
      <c r="BK130" s="146">
        <f t="shared" si="9"/>
        <v>0</v>
      </c>
      <c r="BL130" s="17" t="s">
        <v>90</v>
      </c>
      <c r="BM130" s="145" t="s">
        <v>198</v>
      </c>
    </row>
    <row r="131" spans="2:65" s="1" customFormat="1" ht="16.5" customHeight="1">
      <c r="B131" s="32"/>
      <c r="C131" s="133" t="s">
        <v>204</v>
      </c>
      <c r="D131" s="133" t="s">
        <v>158</v>
      </c>
      <c r="E131" s="134" t="s">
        <v>3006</v>
      </c>
      <c r="F131" s="135" t="s">
        <v>3007</v>
      </c>
      <c r="G131" s="136" t="s">
        <v>1702</v>
      </c>
      <c r="H131" s="137">
        <v>7</v>
      </c>
      <c r="I131" s="138"/>
      <c r="J131" s="139">
        <f t="shared" si="0"/>
        <v>0</v>
      </c>
      <c r="K131" s="140"/>
      <c r="L131" s="32"/>
      <c r="M131" s="141" t="s">
        <v>1</v>
      </c>
      <c r="N131" s="142" t="s">
        <v>38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90</v>
      </c>
      <c r="AT131" s="145" t="s">
        <v>158</v>
      </c>
      <c r="AU131" s="145" t="s">
        <v>80</v>
      </c>
      <c r="AY131" s="17" t="s">
        <v>155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80</v>
      </c>
      <c r="BK131" s="146">
        <f t="shared" si="9"/>
        <v>0</v>
      </c>
      <c r="BL131" s="17" t="s">
        <v>90</v>
      </c>
      <c r="BM131" s="145" t="s">
        <v>156</v>
      </c>
    </row>
    <row r="132" spans="2:65" s="1" customFormat="1" ht="16.5" customHeight="1">
      <c r="B132" s="32"/>
      <c r="C132" s="133" t="s">
        <v>173</v>
      </c>
      <c r="D132" s="133" t="s">
        <v>158</v>
      </c>
      <c r="E132" s="134" t="s">
        <v>3008</v>
      </c>
      <c r="F132" s="135" t="s">
        <v>3009</v>
      </c>
      <c r="G132" s="136" t="s">
        <v>1702</v>
      </c>
      <c r="H132" s="137">
        <v>1</v>
      </c>
      <c r="I132" s="138"/>
      <c r="J132" s="139">
        <f t="shared" si="0"/>
        <v>0</v>
      </c>
      <c r="K132" s="140"/>
      <c r="L132" s="32"/>
      <c r="M132" s="141" t="s">
        <v>1</v>
      </c>
      <c r="N132" s="142" t="s">
        <v>38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90</v>
      </c>
      <c r="AT132" s="145" t="s">
        <v>158</v>
      </c>
      <c r="AU132" s="145" t="s">
        <v>80</v>
      </c>
      <c r="AY132" s="17" t="s">
        <v>155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80</v>
      </c>
      <c r="BK132" s="146">
        <f t="shared" si="9"/>
        <v>0</v>
      </c>
      <c r="BL132" s="17" t="s">
        <v>90</v>
      </c>
      <c r="BM132" s="145" t="s">
        <v>214</v>
      </c>
    </row>
    <row r="133" spans="2:65" s="1" customFormat="1" ht="16.5" customHeight="1">
      <c r="B133" s="32"/>
      <c r="C133" s="133" t="s">
        <v>218</v>
      </c>
      <c r="D133" s="133" t="s">
        <v>158</v>
      </c>
      <c r="E133" s="134" t="s">
        <v>3010</v>
      </c>
      <c r="F133" s="135" t="s">
        <v>3011</v>
      </c>
      <c r="G133" s="136" t="s">
        <v>1702</v>
      </c>
      <c r="H133" s="137">
        <v>3</v>
      </c>
      <c r="I133" s="138"/>
      <c r="J133" s="139">
        <f t="shared" si="0"/>
        <v>0</v>
      </c>
      <c r="K133" s="140"/>
      <c r="L133" s="32"/>
      <c r="M133" s="141" t="s">
        <v>1</v>
      </c>
      <c r="N133" s="142" t="s">
        <v>38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90</v>
      </c>
      <c r="AT133" s="145" t="s">
        <v>158</v>
      </c>
      <c r="AU133" s="145" t="s">
        <v>80</v>
      </c>
      <c r="AY133" s="17" t="s">
        <v>155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80</v>
      </c>
      <c r="BK133" s="146">
        <f t="shared" si="9"/>
        <v>0</v>
      </c>
      <c r="BL133" s="17" t="s">
        <v>90</v>
      </c>
      <c r="BM133" s="145" t="s">
        <v>227</v>
      </c>
    </row>
    <row r="134" spans="2:65" s="1" customFormat="1" ht="16.5" customHeight="1">
      <c r="B134" s="32"/>
      <c r="C134" s="133" t="s">
        <v>198</v>
      </c>
      <c r="D134" s="133" t="s">
        <v>158</v>
      </c>
      <c r="E134" s="134" t="s">
        <v>3012</v>
      </c>
      <c r="F134" s="135" t="s">
        <v>3013</v>
      </c>
      <c r="G134" s="136" t="s">
        <v>1702</v>
      </c>
      <c r="H134" s="137">
        <v>6</v>
      </c>
      <c r="I134" s="138"/>
      <c r="J134" s="139">
        <f t="shared" si="0"/>
        <v>0</v>
      </c>
      <c r="K134" s="140"/>
      <c r="L134" s="32"/>
      <c r="M134" s="141" t="s">
        <v>1</v>
      </c>
      <c r="N134" s="142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90</v>
      </c>
      <c r="AT134" s="145" t="s">
        <v>158</v>
      </c>
      <c r="AU134" s="145" t="s">
        <v>80</v>
      </c>
      <c r="AY134" s="17" t="s">
        <v>155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80</v>
      </c>
      <c r="BK134" s="146">
        <f t="shared" si="9"/>
        <v>0</v>
      </c>
      <c r="BL134" s="17" t="s">
        <v>90</v>
      </c>
      <c r="BM134" s="145" t="s">
        <v>242</v>
      </c>
    </row>
    <row r="135" spans="2:65" s="1" customFormat="1" ht="16.5" customHeight="1">
      <c r="B135" s="32"/>
      <c r="C135" s="133" t="s">
        <v>239</v>
      </c>
      <c r="D135" s="133" t="s">
        <v>158</v>
      </c>
      <c r="E135" s="134" t="s">
        <v>3014</v>
      </c>
      <c r="F135" s="135" t="s">
        <v>3015</v>
      </c>
      <c r="G135" s="136" t="s">
        <v>1702</v>
      </c>
      <c r="H135" s="137">
        <v>2</v>
      </c>
      <c r="I135" s="138"/>
      <c r="J135" s="139">
        <f t="shared" si="0"/>
        <v>0</v>
      </c>
      <c r="K135" s="140"/>
      <c r="L135" s="32"/>
      <c r="M135" s="141" t="s">
        <v>1</v>
      </c>
      <c r="N135" s="142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90</v>
      </c>
      <c r="AT135" s="145" t="s">
        <v>158</v>
      </c>
      <c r="AU135" s="145" t="s">
        <v>80</v>
      </c>
      <c r="AY135" s="17" t="s">
        <v>155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80</v>
      </c>
      <c r="BK135" s="146">
        <f t="shared" si="9"/>
        <v>0</v>
      </c>
      <c r="BL135" s="17" t="s">
        <v>90</v>
      </c>
      <c r="BM135" s="145" t="s">
        <v>263</v>
      </c>
    </row>
    <row r="136" spans="2:65" s="1" customFormat="1" ht="16.5" customHeight="1">
      <c r="B136" s="32"/>
      <c r="C136" s="133" t="s">
        <v>156</v>
      </c>
      <c r="D136" s="133" t="s">
        <v>158</v>
      </c>
      <c r="E136" s="134" t="s">
        <v>3016</v>
      </c>
      <c r="F136" s="135" t="s">
        <v>3017</v>
      </c>
      <c r="G136" s="136" t="s">
        <v>1702</v>
      </c>
      <c r="H136" s="137">
        <v>2</v>
      </c>
      <c r="I136" s="138"/>
      <c r="J136" s="139">
        <f t="shared" si="0"/>
        <v>0</v>
      </c>
      <c r="K136" s="140"/>
      <c r="L136" s="32"/>
      <c r="M136" s="141" t="s">
        <v>1</v>
      </c>
      <c r="N136" s="142" t="s">
        <v>38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90</v>
      </c>
      <c r="AT136" s="145" t="s">
        <v>158</v>
      </c>
      <c r="AU136" s="145" t="s">
        <v>80</v>
      </c>
      <c r="AY136" s="17" t="s">
        <v>155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80</v>
      </c>
      <c r="BK136" s="146">
        <f t="shared" si="9"/>
        <v>0</v>
      </c>
      <c r="BL136" s="17" t="s">
        <v>90</v>
      </c>
      <c r="BM136" s="145" t="s">
        <v>269</v>
      </c>
    </row>
    <row r="137" spans="2:65" s="1" customFormat="1" ht="16.5" customHeight="1">
      <c r="B137" s="32"/>
      <c r="C137" s="133" t="s">
        <v>266</v>
      </c>
      <c r="D137" s="133" t="s">
        <v>158</v>
      </c>
      <c r="E137" s="134" t="s">
        <v>3018</v>
      </c>
      <c r="F137" s="135" t="s">
        <v>3019</v>
      </c>
      <c r="G137" s="136" t="s">
        <v>1702</v>
      </c>
      <c r="H137" s="137">
        <v>11</v>
      </c>
      <c r="I137" s="138"/>
      <c r="J137" s="139">
        <f t="shared" si="0"/>
        <v>0</v>
      </c>
      <c r="K137" s="140"/>
      <c r="L137" s="32"/>
      <c r="M137" s="141" t="s">
        <v>1</v>
      </c>
      <c r="N137" s="142" t="s">
        <v>38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90</v>
      </c>
      <c r="AT137" s="145" t="s">
        <v>158</v>
      </c>
      <c r="AU137" s="145" t="s">
        <v>80</v>
      </c>
      <c r="AY137" s="17" t="s">
        <v>155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80</v>
      </c>
      <c r="BK137" s="146">
        <f t="shared" si="9"/>
        <v>0</v>
      </c>
      <c r="BL137" s="17" t="s">
        <v>90</v>
      </c>
      <c r="BM137" s="145" t="s">
        <v>284</v>
      </c>
    </row>
    <row r="138" spans="2:65" s="11" customFormat="1" ht="25.95" customHeight="1">
      <c r="B138" s="121"/>
      <c r="D138" s="122" t="s">
        <v>72</v>
      </c>
      <c r="E138" s="123" t="s">
        <v>3020</v>
      </c>
      <c r="F138" s="123" t="s">
        <v>3021</v>
      </c>
      <c r="I138" s="124"/>
      <c r="J138" s="125">
        <f>BK138</f>
        <v>0</v>
      </c>
      <c r="L138" s="121"/>
      <c r="M138" s="126"/>
      <c r="P138" s="127">
        <f>P139+SUM(P140:P158)</f>
        <v>0</v>
      </c>
      <c r="R138" s="127">
        <f>R139+SUM(R140:R158)</f>
        <v>0</v>
      </c>
      <c r="T138" s="128">
        <f>T139+SUM(T140:T158)</f>
        <v>0</v>
      </c>
      <c r="AR138" s="122" t="s">
        <v>80</v>
      </c>
      <c r="AT138" s="129" t="s">
        <v>72</v>
      </c>
      <c r="AU138" s="129" t="s">
        <v>73</v>
      </c>
      <c r="AY138" s="122" t="s">
        <v>155</v>
      </c>
      <c r="BK138" s="130">
        <f>BK139+SUM(BK140:BK158)</f>
        <v>0</v>
      </c>
    </row>
    <row r="139" spans="2:65" s="1" customFormat="1" ht="16.5" customHeight="1">
      <c r="B139" s="32"/>
      <c r="C139" s="133" t="s">
        <v>214</v>
      </c>
      <c r="D139" s="133" t="s">
        <v>158</v>
      </c>
      <c r="E139" s="134" t="s">
        <v>3022</v>
      </c>
      <c r="F139" s="135" t="s">
        <v>3023</v>
      </c>
      <c r="G139" s="136" t="s">
        <v>1702</v>
      </c>
      <c r="H139" s="137">
        <v>1</v>
      </c>
      <c r="I139" s="138"/>
      <c r="J139" s="139">
        <f t="shared" ref="J139:J157" si="10">ROUND(I139*H139,2)</f>
        <v>0</v>
      </c>
      <c r="K139" s="140"/>
      <c r="L139" s="32"/>
      <c r="M139" s="141" t="s">
        <v>1</v>
      </c>
      <c r="N139" s="142" t="s">
        <v>38</v>
      </c>
      <c r="P139" s="143">
        <f t="shared" ref="P139:P157" si="11">O139*H139</f>
        <v>0</v>
      </c>
      <c r="Q139" s="143">
        <v>0</v>
      </c>
      <c r="R139" s="143">
        <f t="shared" ref="R139:R157" si="12">Q139*H139</f>
        <v>0</v>
      </c>
      <c r="S139" s="143">
        <v>0</v>
      </c>
      <c r="T139" s="144">
        <f t="shared" ref="T139:T157" si="13">S139*H139</f>
        <v>0</v>
      </c>
      <c r="AR139" s="145" t="s">
        <v>90</v>
      </c>
      <c r="AT139" s="145" t="s">
        <v>158</v>
      </c>
      <c r="AU139" s="145" t="s">
        <v>80</v>
      </c>
      <c r="AY139" s="17" t="s">
        <v>155</v>
      </c>
      <c r="BE139" s="146">
        <f t="shared" ref="BE139:BE157" si="14">IF(N139="základní",J139,0)</f>
        <v>0</v>
      </c>
      <c r="BF139" s="146">
        <f t="shared" ref="BF139:BF157" si="15">IF(N139="snížená",J139,0)</f>
        <v>0</v>
      </c>
      <c r="BG139" s="146">
        <f t="shared" ref="BG139:BG157" si="16">IF(N139="zákl. přenesená",J139,0)</f>
        <v>0</v>
      </c>
      <c r="BH139" s="146">
        <f t="shared" ref="BH139:BH157" si="17">IF(N139="sníž. přenesená",J139,0)</f>
        <v>0</v>
      </c>
      <c r="BI139" s="146">
        <f t="shared" ref="BI139:BI157" si="18">IF(N139="nulová",J139,0)</f>
        <v>0</v>
      </c>
      <c r="BJ139" s="17" t="s">
        <v>80</v>
      </c>
      <c r="BK139" s="146">
        <f t="shared" ref="BK139:BK157" si="19">ROUND(I139*H139,2)</f>
        <v>0</v>
      </c>
      <c r="BL139" s="17" t="s">
        <v>90</v>
      </c>
      <c r="BM139" s="145" t="s">
        <v>295</v>
      </c>
    </row>
    <row r="140" spans="2:65" s="1" customFormat="1" ht="16.5" customHeight="1">
      <c r="B140" s="32"/>
      <c r="C140" s="133" t="s">
        <v>292</v>
      </c>
      <c r="D140" s="133" t="s">
        <v>158</v>
      </c>
      <c r="E140" s="134" t="s">
        <v>3024</v>
      </c>
      <c r="F140" s="135" t="s">
        <v>3025</v>
      </c>
      <c r="G140" s="136" t="s">
        <v>457</v>
      </c>
      <c r="H140" s="137">
        <v>110</v>
      </c>
      <c r="I140" s="138"/>
      <c r="J140" s="139">
        <f t="shared" si="10"/>
        <v>0</v>
      </c>
      <c r="K140" s="140"/>
      <c r="L140" s="32"/>
      <c r="M140" s="141" t="s">
        <v>1</v>
      </c>
      <c r="N140" s="142" t="s">
        <v>38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90</v>
      </c>
      <c r="AT140" s="145" t="s">
        <v>158</v>
      </c>
      <c r="AU140" s="145" t="s">
        <v>80</v>
      </c>
      <c r="AY140" s="17" t="s">
        <v>155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80</v>
      </c>
      <c r="BK140" s="146">
        <f t="shared" si="19"/>
        <v>0</v>
      </c>
      <c r="BL140" s="17" t="s">
        <v>90</v>
      </c>
      <c r="BM140" s="145" t="s">
        <v>310</v>
      </c>
    </row>
    <row r="141" spans="2:65" s="1" customFormat="1" ht="16.5" customHeight="1">
      <c r="B141" s="32"/>
      <c r="C141" s="133" t="s">
        <v>227</v>
      </c>
      <c r="D141" s="133" t="s">
        <v>158</v>
      </c>
      <c r="E141" s="134" t="s">
        <v>3026</v>
      </c>
      <c r="F141" s="135" t="s">
        <v>3027</v>
      </c>
      <c r="G141" s="136" t="s">
        <v>457</v>
      </c>
      <c r="H141" s="137">
        <v>20</v>
      </c>
      <c r="I141" s="138"/>
      <c r="J141" s="139">
        <f t="shared" si="10"/>
        <v>0</v>
      </c>
      <c r="K141" s="140"/>
      <c r="L141" s="32"/>
      <c r="M141" s="141" t="s">
        <v>1</v>
      </c>
      <c r="N141" s="142" t="s">
        <v>38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90</v>
      </c>
      <c r="AT141" s="145" t="s">
        <v>158</v>
      </c>
      <c r="AU141" s="145" t="s">
        <v>80</v>
      </c>
      <c r="AY141" s="17" t="s">
        <v>155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80</v>
      </c>
      <c r="BK141" s="146">
        <f t="shared" si="19"/>
        <v>0</v>
      </c>
      <c r="BL141" s="17" t="s">
        <v>90</v>
      </c>
      <c r="BM141" s="145" t="s">
        <v>319</v>
      </c>
    </row>
    <row r="142" spans="2:65" s="1" customFormat="1" ht="16.5" customHeight="1">
      <c r="B142" s="32"/>
      <c r="C142" s="133" t="s">
        <v>8</v>
      </c>
      <c r="D142" s="133" t="s">
        <v>158</v>
      </c>
      <c r="E142" s="134" t="s">
        <v>3028</v>
      </c>
      <c r="F142" s="135" t="s">
        <v>3029</v>
      </c>
      <c r="G142" s="136" t="s">
        <v>457</v>
      </c>
      <c r="H142" s="137">
        <v>150</v>
      </c>
      <c r="I142" s="138"/>
      <c r="J142" s="139">
        <f t="shared" si="10"/>
        <v>0</v>
      </c>
      <c r="K142" s="140"/>
      <c r="L142" s="32"/>
      <c r="M142" s="141" t="s">
        <v>1</v>
      </c>
      <c r="N142" s="142" t="s">
        <v>38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90</v>
      </c>
      <c r="AT142" s="145" t="s">
        <v>158</v>
      </c>
      <c r="AU142" s="145" t="s">
        <v>80</v>
      </c>
      <c r="AY142" s="17" t="s">
        <v>155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80</v>
      </c>
      <c r="BK142" s="146">
        <f t="shared" si="19"/>
        <v>0</v>
      </c>
      <c r="BL142" s="17" t="s">
        <v>90</v>
      </c>
      <c r="BM142" s="145" t="s">
        <v>331</v>
      </c>
    </row>
    <row r="143" spans="2:65" s="1" customFormat="1" ht="16.5" customHeight="1">
      <c r="B143" s="32"/>
      <c r="C143" s="133" t="s">
        <v>242</v>
      </c>
      <c r="D143" s="133" t="s">
        <v>158</v>
      </c>
      <c r="E143" s="134" t="s">
        <v>3030</v>
      </c>
      <c r="F143" s="135" t="s">
        <v>3031</v>
      </c>
      <c r="G143" s="136" t="s">
        <v>1702</v>
      </c>
      <c r="H143" s="137">
        <v>40</v>
      </c>
      <c r="I143" s="138"/>
      <c r="J143" s="139">
        <f t="shared" si="10"/>
        <v>0</v>
      </c>
      <c r="K143" s="140"/>
      <c r="L143" s="32"/>
      <c r="M143" s="141" t="s">
        <v>1</v>
      </c>
      <c r="N143" s="142" t="s">
        <v>38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90</v>
      </c>
      <c r="AT143" s="145" t="s">
        <v>158</v>
      </c>
      <c r="AU143" s="145" t="s">
        <v>80</v>
      </c>
      <c r="AY143" s="17" t="s">
        <v>155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80</v>
      </c>
      <c r="BK143" s="146">
        <f t="shared" si="19"/>
        <v>0</v>
      </c>
      <c r="BL143" s="17" t="s">
        <v>90</v>
      </c>
      <c r="BM143" s="145" t="s">
        <v>336</v>
      </c>
    </row>
    <row r="144" spans="2:65" s="1" customFormat="1" ht="16.5" customHeight="1">
      <c r="B144" s="32"/>
      <c r="C144" s="133" t="s">
        <v>332</v>
      </c>
      <c r="D144" s="133" t="s">
        <v>158</v>
      </c>
      <c r="E144" s="134" t="s">
        <v>3032</v>
      </c>
      <c r="F144" s="135" t="s">
        <v>3033</v>
      </c>
      <c r="G144" s="136" t="s">
        <v>1702</v>
      </c>
      <c r="H144" s="137">
        <v>120</v>
      </c>
      <c r="I144" s="138"/>
      <c r="J144" s="139">
        <f t="shared" si="10"/>
        <v>0</v>
      </c>
      <c r="K144" s="140"/>
      <c r="L144" s="32"/>
      <c r="M144" s="141" t="s">
        <v>1</v>
      </c>
      <c r="N144" s="142" t="s">
        <v>38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90</v>
      </c>
      <c r="AT144" s="145" t="s">
        <v>158</v>
      </c>
      <c r="AU144" s="145" t="s">
        <v>80</v>
      </c>
      <c r="AY144" s="17" t="s">
        <v>155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7" t="s">
        <v>80</v>
      </c>
      <c r="BK144" s="146">
        <f t="shared" si="19"/>
        <v>0</v>
      </c>
      <c r="BL144" s="17" t="s">
        <v>90</v>
      </c>
      <c r="BM144" s="145" t="s">
        <v>341</v>
      </c>
    </row>
    <row r="145" spans="2:65" s="1" customFormat="1" ht="16.5" customHeight="1">
      <c r="B145" s="32"/>
      <c r="C145" s="133" t="s">
        <v>263</v>
      </c>
      <c r="D145" s="133" t="s">
        <v>158</v>
      </c>
      <c r="E145" s="134" t="s">
        <v>3034</v>
      </c>
      <c r="F145" s="135" t="s">
        <v>3035</v>
      </c>
      <c r="G145" s="136" t="s">
        <v>1702</v>
      </c>
      <c r="H145" s="137">
        <v>4</v>
      </c>
      <c r="I145" s="138"/>
      <c r="J145" s="139">
        <f t="shared" si="10"/>
        <v>0</v>
      </c>
      <c r="K145" s="140"/>
      <c r="L145" s="32"/>
      <c r="M145" s="141" t="s">
        <v>1</v>
      </c>
      <c r="N145" s="142" t="s">
        <v>38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90</v>
      </c>
      <c r="AT145" s="145" t="s">
        <v>158</v>
      </c>
      <c r="AU145" s="145" t="s">
        <v>80</v>
      </c>
      <c r="AY145" s="17" t="s">
        <v>155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80</v>
      </c>
      <c r="BK145" s="146">
        <f t="shared" si="19"/>
        <v>0</v>
      </c>
      <c r="BL145" s="17" t="s">
        <v>90</v>
      </c>
      <c r="BM145" s="145" t="s">
        <v>346</v>
      </c>
    </row>
    <row r="146" spans="2:65" s="1" customFormat="1" ht="16.5" customHeight="1">
      <c r="B146" s="32"/>
      <c r="C146" s="133" t="s">
        <v>343</v>
      </c>
      <c r="D146" s="133" t="s">
        <v>158</v>
      </c>
      <c r="E146" s="134" t="s">
        <v>3036</v>
      </c>
      <c r="F146" s="135" t="s">
        <v>3037</v>
      </c>
      <c r="G146" s="136" t="s">
        <v>1702</v>
      </c>
      <c r="H146" s="137">
        <v>2</v>
      </c>
      <c r="I146" s="138"/>
      <c r="J146" s="139">
        <f t="shared" si="10"/>
        <v>0</v>
      </c>
      <c r="K146" s="140"/>
      <c r="L146" s="32"/>
      <c r="M146" s="141" t="s">
        <v>1</v>
      </c>
      <c r="N146" s="142" t="s">
        <v>38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90</v>
      </c>
      <c r="AT146" s="145" t="s">
        <v>158</v>
      </c>
      <c r="AU146" s="145" t="s">
        <v>80</v>
      </c>
      <c r="AY146" s="17" t="s">
        <v>155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80</v>
      </c>
      <c r="BK146" s="146">
        <f t="shared" si="19"/>
        <v>0</v>
      </c>
      <c r="BL146" s="17" t="s">
        <v>90</v>
      </c>
      <c r="BM146" s="145" t="s">
        <v>350</v>
      </c>
    </row>
    <row r="147" spans="2:65" s="1" customFormat="1" ht="16.5" customHeight="1">
      <c r="B147" s="32"/>
      <c r="C147" s="133" t="s">
        <v>269</v>
      </c>
      <c r="D147" s="133" t="s">
        <v>158</v>
      </c>
      <c r="E147" s="134" t="s">
        <v>3038</v>
      </c>
      <c r="F147" s="135" t="s">
        <v>3039</v>
      </c>
      <c r="G147" s="136" t="s">
        <v>1702</v>
      </c>
      <c r="H147" s="137">
        <v>5</v>
      </c>
      <c r="I147" s="138"/>
      <c r="J147" s="139">
        <f t="shared" si="10"/>
        <v>0</v>
      </c>
      <c r="K147" s="140"/>
      <c r="L147" s="32"/>
      <c r="M147" s="141" t="s">
        <v>1</v>
      </c>
      <c r="N147" s="142" t="s">
        <v>38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90</v>
      </c>
      <c r="AT147" s="145" t="s">
        <v>158</v>
      </c>
      <c r="AU147" s="145" t="s">
        <v>80</v>
      </c>
      <c r="AY147" s="17" t="s">
        <v>155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80</v>
      </c>
      <c r="BK147" s="146">
        <f t="shared" si="19"/>
        <v>0</v>
      </c>
      <c r="BL147" s="17" t="s">
        <v>90</v>
      </c>
      <c r="BM147" s="145" t="s">
        <v>353</v>
      </c>
    </row>
    <row r="148" spans="2:65" s="1" customFormat="1" ht="16.5" customHeight="1">
      <c r="B148" s="32"/>
      <c r="C148" s="133" t="s">
        <v>7</v>
      </c>
      <c r="D148" s="133" t="s">
        <v>158</v>
      </c>
      <c r="E148" s="134" t="s">
        <v>3040</v>
      </c>
      <c r="F148" s="135" t="s">
        <v>3041</v>
      </c>
      <c r="G148" s="136" t="s">
        <v>1702</v>
      </c>
      <c r="H148" s="137">
        <v>5</v>
      </c>
      <c r="I148" s="138"/>
      <c r="J148" s="139">
        <f t="shared" si="10"/>
        <v>0</v>
      </c>
      <c r="K148" s="140"/>
      <c r="L148" s="32"/>
      <c r="M148" s="141" t="s">
        <v>1</v>
      </c>
      <c r="N148" s="142" t="s">
        <v>38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90</v>
      </c>
      <c r="AT148" s="145" t="s">
        <v>158</v>
      </c>
      <c r="AU148" s="145" t="s">
        <v>80</v>
      </c>
      <c r="AY148" s="17" t="s">
        <v>155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80</v>
      </c>
      <c r="BK148" s="146">
        <f t="shared" si="19"/>
        <v>0</v>
      </c>
      <c r="BL148" s="17" t="s">
        <v>90</v>
      </c>
      <c r="BM148" s="145" t="s">
        <v>360</v>
      </c>
    </row>
    <row r="149" spans="2:65" s="1" customFormat="1" ht="16.5" customHeight="1">
      <c r="B149" s="32"/>
      <c r="C149" s="133" t="s">
        <v>284</v>
      </c>
      <c r="D149" s="133" t="s">
        <v>158</v>
      </c>
      <c r="E149" s="134" t="s">
        <v>3042</v>
      </c>
      <c r="F149" s="135" t="s">
        <v>3043</v>
      </c>
      <c r="G149" s="136" t="s">
        <v>1702</v>
      </c>
      <c r="H149" s="137">
        <v>5</v>
      </c>
      <c r="I149" s="138"/>
      <c r="J149" s="139">
        <f t="shared" si="10"/>
        <v>0</v>
      </c>
      <c r="K149" s="140"/>
      <c r="L149" s="32"/>
      <c r="M149" s="141" t="s">
        <v>1</v>
      </c>
      <c r="N149" s="142" t="s">
        <v>38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90</v>
      </c>
      <c r="AT149" s="145" t="s">
        <v>158</v>
      </c>
      <c r="AU149" s="145" t="s">
        <v>80</v>
      </c>
      <c r="AY149" s="17" t="s">
        <v>155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80</v>
      </c>
      <c r="BK149" s="146">
        <f t="shared" si="19"/>
        <v>0</v>
      </c>
      <c r="BL149" s="17" t="s">
        <v>90</v>
      </c>
      <c r="BM149" s="145" t="s">
        <v>374</v>
      </c>
    </row>
    <row r="150" spans="2:65" s="1" customFormat="1" ht="16.5" customHeight="1">
      <c r="B150" s="32"/>
      <c r="C150" s="133" t="s">
        <v>371</v>
      </c>
      <c r="D150" s="133" t="s">
        <v>158</v>
      </c>
      <c r="E150" s="134" t="s">
        <v>3044</v>
      </c>
      <c r="F150" s="135" t="s">
        <v>3045</v>
      </c>
      <c r="G150" s="136" t="s">
        <v>1702</v>
      </c>
      <c r="H150" s="137">
        <v>10</v>
      </c>
      <c r="I150" s="138"/>
      <c r="J150" s="139">
        <f t="shared" si="10"/>
        <v>0</v>
      </c>
      <c r="K150" s="140"/>
      <c r="L150" s="32"/>
      <c r="M150" s="141" t="s">
        <v>1</v>
      </c>
      <c r="N150" s="142" t="s">
        <v>38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90</v>
      </c>
      <c r="AT150" s="145" t="s">
        <v>158</v>
      </c>
      <c r="AU150" s="145" t="s">
        <v>80</v>
      </c>
      <c r="AY150" s="17" t="s">
        <v>155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80</v>
      </c>
      <c r="BK150" s="146">
        <f t="shared" si="19"/>
        <v>0</v>
      </c>
      <c r="BL150" s="17" t="s">
        <v>90</v>
      </c>
      <c r="BM150" s="145" t="s">
        <v>388</v>
      </c>
    </row>
    <row r="151" spans="2:65" s="1" customFormat="1" ht="16.5" customHeight="1">
      <c r="B151" s="32"/>
      <c r="C151" s="133" t="s">
        <v>295</v>
      </c>
      <c r="D151" s="133" t="s">
        <v>158</v>
      </c>
      <c r="E151" s="134" t="s">
        <v>3046</v>
      </c>
      <c r="F151" s="135" t="s">
        <v>3047</v>
      </c>
      <c r="G151" s="136" t="s">
        <v>1702</v>
      </c>
      <c r="H151" s="137">
        <v>40</v>
      </c>
      <c r="I151" s="138"/>
      <c r="J151" s="139">
        <f t="shared" si="10"/>
        <v>0</v>
      </c>
      <c r="K151" s="140"/>
      <c r="L151" s="32"/>
      <c r="M151" s="141" t="s">
        <v>1</v>
      </c>
      <c r="N151" s="142" t="s">
        <v>38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90</v>
      </c>
      <c r="AT151" s="145" t="s">
        <v>158</v>
      </c>
      <c r="AU151" s="145" t="s">
        <v>80</v>
      </c>
      <c r="AY151" s="17" t="s">
        <v>155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80</v>
      </c>
      <c r="BK151" s="146">
        <f t="shared" si="19"/>
        <v>0</v>
      </c>
      <c r="BL151" s="17" t="s">
        <v>90</v>
      </c>
      <c r="BM151" s="145" t="s">
        <v>398</v>
      </c>
    </row>
    <row r="152" spans="2:65" s="1" customFormat="1" ht="16.5" customHeight="1">
      <c r="B152" s="32"/>
      <c r="C152" s="133" t="s">
        <v>390</v>
      </c>
      <c r="D152" s="133" t="s">
        <v>158</v>
      </c>
      <c r="E152" s="134" t="s">
        <v>3048</v>
      </c>
      <c r="F152" s="135" t="s">
        <v>3049</v>
      </c>
      <c r="G152" s="136" t="s">
        <v>1702</v>
      </c>
      <c r="H152" s="137">
        <v>5</v>
      </c>
      <c r="I152" s="138"/>
      <c r="J152" s="139">
        <f t="shared" si="10"/>
        <v>0</v>
      </c>
      <c r="K152" s="140"/>
      <c r="L152" s="32"/>
      <c r="M152" s="141" t="s">
        <v>1</v>
      </c>
      <c r="N152" s="142" t="s">
        <v>38</v>
      </c>
      <c r="P152" s="143">
        <f t="shared" si="11"/>
        <v>0</v>
      </c>
      <c r="Q152" s="143">
        <v>0</v>
      </c>
      <c r="R152" s="143">
        <f t="shared" si="12"/>
        <v>0</v>
      </c>
      <c r="S152" s="143">
        <v>0</v>
      </c>
      <c r="T152" s="144">
        <f t="shared" si="13"/>
        <v>0</v>
      </c>
      <c r="AR152" s="145" t="s">
        <v>90</v>
      </c>
      <c r="AT152" s="145" t="s">
        <v>158</v>
      </c>
      <c r="AU152" s="145" t="s">
        <v>80</v>
      </c>
      <c r="AY152" s="17" t="s">
        <v>155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80</v>
      </c>
      <c r="BK152" s="146">
        <f t="shared" si="19"/>
        <v>0</v>
      </c>
      <c r="BL152" s="17" t="s">
        <v>90</v>
      </c>
      <c r="BM152" s="145" t="s">
        <v>411</v>
      </c>
    </row>
    <row r="153" spans="2:65" s="1" customFormat="1" ht="16.5" customHeight="1">
      <c r="B153" s="32"/>
      <c r="C153" s="133" t="s">
        <v>310</v>
      </c>
      <c r="D153" s="133" t="s">
        <v>158</v>
      </c>
      <c r="E153" s="134" t="s">
        <v>3050</v>
      </c>
      <c r="F153" s="135" t="s">
        <v>3051</v>
      </c>
      <c r="G153" s="136" t="s">
        <v>1702</v>
      </c>
      <c r="H153" s="137">
        <v>5</v>
      </c>
      <c r="I153" s="138"/>
      <c r="J153" s="139">
        <f t="shared" si="10"/>
        <v>0</v>
      </c>
      <c r="K153" s="140"/>
      <c r="L153" s="32"/>
      <c r="M153" s="141" t="s">
        <v>1</v>
      </c>
      <c r="N153" s="142" t="s">
        <v>38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90</v>
      </c>
      <c r="AT153" s="145" t="s">
        <v>158</v>
      </c>
      <c r="AU153" s="145" t="s">
        <v>80</v>
      </c>
      <c r="AY153" s="17" t="s">
        <v>155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80</v>
      </c>
      <c r="BK153" s="146">
        <f t="shared" si="19"/>
        <v>0</v>
      </c>
      <c r="BL153" s="17" t="s">
        <v>90</v>
      </c>
      <c r="BM153" s="145" t="s">
        <v>421</v>
      </c>
    </row>
    <row r="154" spans="2:65" s="1" customFormat="1" ht="16.5" customHeight="1">
      <c r="B154" s="32"/>
      <c r="C154" s="133" t="s">
        <v>223</v>
      </c>
      <c r="D154" s="133" t="s">
        <v>158</v>
      </c>
      <c r="E154" s="134" t="s">
        <v>3052</v>
      </c>
      <c r="F154" s="135" t="s">
        <v>3053</v>
      </c>
      <c r="G154" s="136" t="s">
        <v>1702</v>
      </c>
      <c r="H154" s="137">
        <v>5</v>
      </c>
      <c r="I154" s="138"/>
      <c r="J154" s="139">
        <f t="shared" si="10"/>
        <v>0</v>
      </c>
      <c r="K154" s="140"/>
      <c r="L154" s="32"/>
      <c r="M154" s="141" t="s">
        <v>1</v>
      </c>
      <c r="N154" s="142" t="s">
        <v>38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90</v>
      </c>
      <c r="AT154" s="145" t="s">
        <v>158</v>
      </c>
      <c r="AU154" s="145" t="s">
        <v>80</v>
      </c>
      <c r="AY154" s="17" t="s">
        <v>155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80</v>
      </c>
      <c r="BK154" s="146">
        <f t="shared" si="19"/>
        <v>0</v>
      </c>
      <c r="BL154" s="17" t="s">
        <v>90</v>
      </c>
      <c r="BM154" s="145" t="s">
        <v>429</v>
      </c>
    </row>
    <row r="155" spans="2:65" s="1" customFormat="1" ht="16.5" customHeight="1">
      <c r="B155" s="32"/>
      <c r="C155" s="133" t="s">
        <v>319</v>
      </c>
      <c r="D155" s="133" t="s">
        <v>158</v>
      </c>
      <c r="E155" s="134" t="s">
        <v>3054</v>
      </c>
      <c r="F155" s="135" t="s">
        <v>3055</v>
      </c>
      <c r="G155" s="136" t="s">
        <v>1702</v>
      </c>
      <c r="H155" s="137">
        <v>10</v>
      </c>
      <c r="I155" s="138"/>
      <c r="J155" s="139">
        <f t="shared" si="10"/>
        <v>0</v>
      </c>
      <c r="K155" s="140"/>
      <c r="L155" s="32"/>
      <c r="M155" s="141" t="s">
        <v>1</v>
      </c>
      <c r="N155" s="142" t="s">
        <v>38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90</v>
      </c>
      <c r="AT155" s="145" t="s">
        <v>158</v>
      </c>
      <c r="AU155" s="145" t="s">
        <v>80</v>
      </c>
      <c r="AY155" s="17" t="s">
        <v>155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80</v>
      </c>
      <c r="BK155" s="146">
        <f t="shared" si="19"/>
        <v>0</v>
      </c>
      <c r="BL155" s="17" t="s">
        <v>90</v>
      </c>
      <c r="BM155" s="145" t="s">
        <v>442</v>
      </c>
    </row>
    <row r="156" spans="2:65" s="1" customFormat="1" ht="16.5" customHeight="1">
      <c r="B156" s="32"/>
      <c r="C156" s="133" t="s">
        <v>426</v>
      </c>
      <c r="D156" s="133" t="s">
        <v>158</v>
      </c>
      <c r="E156" s="134" t="s">
        <v>3056</v>
      </c>
      <c r="F156" s="135" t="s">
        <v>3057</v>
      </c>
      <c r="G156" s="136" t="s">
        <v>1702</v>
      </c>
      <c r="H156" s="137">
        <v>10</v>
      </c>
      <c r="I156" s="138"/>
      <c r="J156" s="139">
        <f t="shared" si="10"/>
        <v>0</v>
      </c>
      <c r="K156" s="140"/>
      <c r="L156" s="32"/>
      <c r="M156" s="141" t="s">
        <v>1</v>
      </c>
      <c r="N156" s="142" t="s">
        <v>38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90</v>
      </c>
      <c r="AT156" s="145" t="s">
        <v>158</v>
      </c>
      <c r="AU156" s="145" t="s">
        <v>80</v>
      </c>
      <c r="AY156" s="17" t="s">
        <v>155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80</v>
      </c>
      <c r="BK156" s="146">
        <f t="shared" si="19"/>
        <v>0</v>
      </c>
      <c r="BL156" s="17" t="s">
        <v>90</v>
      </c>
      <c r="BM156" s="145" t="s">
        <v>445</v>
      </c>
    </row>
    <row r="157" spans="2:65" s="1" customFormat="1" ht="16.5" customHeight="1">
      <c r="B157" s="32"/>
      <c r="C157" s="133" t="s">
        <v>331</v>
      </c>
      <c r="D157" s="133" t="s">
        <v>158</v>
      </c>
      <c r="E157" s="134" t="s">
        <v>3058</v>
      </c>
      <c r="F157" s="135" t="s">
        <v>3059</v>
      </c>
      <c r="G157" s="136" t="s">
        <v>1702</v>
      </c>
      <c r="H157" s="137">
        <v>1</v>
      </c>
      <c r="I157" s="138"/>
      <c r="J157" s="139">
        <f t="shared" si="10"/>
        <v>0</v>
      </c>
      <c r="K157" s="140"/>
      <c r="L157" s="32"/>
      <c r="M157" s="141" t="s">
        <v>1</v>
      </c>
      <c r="N157" s="142" t="s">
        <v>38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90</v>
      </c>
      <c r="AT157" s="145" t="s">
        <v>158</v>
      </c>
      <c r="AU157" s="145" t="s">
        <v>80</v>
      </c>
      <c r="AY157" s="17" t="s">
        <v>155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80</v>
      </c>
      <c r="BK157" s="146">
        <f t="shared" si="19"/>
        <v>0</v>
      </c>
      <c r="BL157" s="17" t="s">
        <v>90</v>
      </c>
      <c r="BM157" s="145" t="s">
        <v>448</v>
      </c>
    </row>
    <row r="158" spans="2:65" s="11" customFormat="1" ht="22.8" customHeight="1">
      <c r="B158" s="121"/>
      <c r="D158" s="122" t="s">
        <v>72</v>
      </c>
      <c r="E158" s="131" t="s">
        <v>3060</v>
      </c>
      <c r="F158" s="131" t="s">
        <v>3061</v>
      </c>
      <c r="I158" s="124"/>
      <c r="J158" s="132">
        <f>BK158</f>
        <v>0</v>
      </c>
      <c r="L158" s="121"/>
      <c r="M158" s="126"/>
      <c r="P158" s="127">
        <f>SUM(P159:P191)</f>
        <v>0</v>
      </c>
      <c r="R158" s="127">
        <f>SUM(R159:R191)</f>
        <v>0</v>
      </c>
      <c r="T158" s="128">
        <f>SUM(T159:T191)</f>
        <v>0</v>
      </c>
      <c r="AR158" s="122" t="s">
        <v>80</v>
      </c>
      <c r="AT158" s="129" t="s">
        <v>72</v>
      </c>
      <c r="AU158" s="129" t="s">
        <v>80</v>
      </c>
      <c r="AY158" s="122" t="s">
        <v>155</v>
      </c>
      <c r="BK158" s="130">
        <f>SUM(BK159:BK191)</f>
        <v>0</v>
      </c>
    </row>
    <row r="159" spans="2:65" s="1" customFormat="1" ht="16.5" customHeight="1">
      <c r="B159" s="32"/>
      <c r="C159" s="175" t="s">
        <v>407</v>
      </c>
      <c r="D159" s="175" t="s">
        <v>260</v>
      </c>
      <c r="E159" s="176" t="s">
        <v>3062</v>
      </c>
      <c r="F159" s="177" t="s">
        <v>3063</v>
      </c>
      <c r="G159" s="178" t="s">
        <v>1702</v>
      </c>
      <c r="H159" s="179">
        <v>200</v>
      </c>
      <c r="I159" s="180"/>
      <c r="J159" s="181">
        <f t="shared" ref="J159:J191" si="20">ROUND(I159*H159,2)</f>
        <v>0</v>
      </c>
      <c r="K159" s="182"/>
      <c r="L159" s="183"/>
      <c r="M159" s="184" t="s">
        <v>1</v>
      </c>
      <c r="N159" s="185" t="s">
        <v>38</v>
      </c>
      <c r="P159" s="143">
        <f t="shared" ref="P159:P191" si="21">O159*H159</f>
        <v>0</v>
      </c>
      <c r="Q159" s="143">
        <v>0</v>
      </c>
      <c r="R159" s="143">
        <f t="shared" ref="R159:R191" si="22">Q159*H159</f>
        <v>0</v>
      </c>
      <c r="S159" s="143">
        <v>0</v>
      </c>
      <c r="T159" s="144">
        <f t="shared" ref="T159:T191" si="23">S159*H159</f>
        <v>0</v>
      </c>
      <c r="AR159" s="145" t="s">
        <v>198</v>
      </c>
      <c r="AT159" s="145" t="s">
        <v>260</v>
      </c>
      <c r="AU159" s="145" t="s">
        <v>82</v>
      </c>
      <c r="AY159" s="17" t="s">
        <v>155</v>
      </c>
      <c r="BE159" s="146">
        <f t="shared" ref="BE159:BE191" si="24">IF(N159="základní",J159,0)</f>
        <v>0</v>
      </c>
      <c r="BF159" s="146">
        <f t="shared" ref="BF159:BF191" si="25">IF(N159="snížená",J159,0)</f>
        <v>0</v>
      </c>
      <c r="BG159" s="146">
        <f t="shared" ref="BG159:BG191" si="26">IF(N159="zákl. přenesená",J159,0)</f>
        <v>0</v>
      </c>
      <c r="BH159" s="146">
        <f t="shared" ref="BH159:BH191" si="27">IF(N159="sníž. přenesená",J159,0)</f>
        <v>0</v>
      </c>
      <c r="BI159" s="146">
        <f t="shared" ref="BI159:BI191" si="28">IF(N159="nulová",J159,0)</f>
        <v>0</v>
      </c>
      <c r="BJ159" s="17" t="s">
        <v>80</v>
      </c>
      <c r="BK159" s="146">
        <f t="shared" ref="BK159:BK191" si="29">ROUND(I159*H159,2)</f>
        <v>0</v>
      </c>
      <c r="BL159" s="17" t="s">
        <v>90</v>
      </c>
      <c r="BM159" s="145" t="s">
        <v>453</v>
      </c>
    </row>
    <row r="160" spans="2:65" s="1" customFormat="1" ht="16.5" customHeight="1">
      <c r="B160" s="32"/>
      <c r="C160" s="175" t="s">
        <v>336</v>
      </c>
      <c r="D160" s="175" t="s">
        <v>260</v>
      </c>
      <c r="E160" s="176" t="s">
        <v>3064</v>
      </c>
      <c r="F160" s="177" t="s">
        <v>3065</v>
      </c>
      <c r="G160" s="178" t="s">
        <v>1702</v>
      </c>
      <c r="H160" s="179">
        <v>10</v>
      </c>
      <c r="I160" s="180"/>
      <c r="J160" s="181">
        <f t="shared" si="20"/>
        <v>0</v>
      </c>
      <c r="K160" s="182"/>
      <c r="L160" s="183"/>
      <c r="M160" s="184" t="s">
        <v>1</v>
      </c>
      <c r="N160" s="185" t="s">
        <v>38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198</v>
      </c>
      <c r="AT160" s="145" t="s">
        <v>260</v>
      </c>
      <c r="AU160" s="145" t="s">
        <v>82</v>
      </c>
      <c r="AY160" s="17" t="s">
        <v>155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7" t="s">
        <v>80</v>
      </c>
      <c r="BK160" s="146">
        <f t="shared" si="29"/>
        <v>0</v>
      </c>
      <c r="BL160" s="17" t="s">
        <v>90</v>
      </c>
      <c r="BM160" s="145" t="s">
        <v>458</v>
      </c>
    </row>
    <row r="161" spans="2:65" s="1" customFormat="1" ht="16.5" customHeight="1">
      <c r="B161" s="32"/>
      <c r="C161" s="175" t="s">
        <v>449</v>
      </c>
      <c r="D161" s="175" t="s">
        <v>260</v>
      </c>
      <c r="E161" s="176" t="s">
        <v>3066</v>
      </c>
      <c r="F161" s="177" t="s">
        <v>3067</v>
      </c>
      <c r="G161" s="178" t="s">
        <v>1702</v>
      </c>
      <c r="H161" s="179">
        <v>150</v>
      </c>
      <c r="I161" s="180"/>
      <c r="J161" s="181">
        <f t="shared" si="20"/>
        <v>0</v>
      </c>
      <c r="K161" s="182"/>
      <c r="L161" s="183"/>
      <c r="M161" s="184" t="s">
        <v>1</v>
      </c>
      <c r="N161" s="185" t="s">
        <v>38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198</v>
      </c>
      <c r="AT161" s="145" t="s">
        <v>260</v>
      </c>
      <c r="AU161" s="145" t="s">
        <v>82</v>
      </c>
      <c r="AY161" s="17" t="s">
        <v>155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7" t="s">
        <v>80</v>
      </c>
      <c r="BK161" s="146">
        <f t="shared" si="29"/>
        <v>0</v>
      </c>
      <c r="BL161" s="17" t="s">
        <v>90</v>
      </c>
      <c r="BM161" s="145" t="s">
        <v>463</v>
      </c>
    </row>
    <row r="162" spans="2:65" s="1" customFormat="1" ht="16.5" customHeight="1">
      <c r="B162" s="32"/>
      <c r="C162" s="175" t="s">
        <v>341</v>
      </c>
      <c r="D162" s="175" t="s">
        <v>260</v>
      </c>
      <c r="E162" s="176" t="s">
        <v>3068</v>
      </c>
      <c r="F162" s="177" t="s">
        <v>3069</v>
      </c>
      <c r="G162" s="178" t="s">
        <v>457</v>
      </c>
      <c r="H162" s="179">
        <v>80</v>
      </c>
      <c r="I162" s="180"/>
      <c r="J162" s="181">
        <f t="shared" si="20"/>
        <v>0</v>
      </c>
      <c r="K162" s="182"/>
      <c r="L162" s="183"/>
      <c r="M162" s="184" t="s">
        <v>1</v>
      </c>
      <c r="N162" s="185" t="s">
        <v>38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198</v>
      </c>
      <c r="AT162" s="145" t="s">
        <v>260</v>
      </c>
      <c r="AU162" s="145" t="s">
        <v>82</v>
      </c>
      <c r="AY162" s="17" t="s">
        <v>155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7" t="s">
        <v>80</v>
      </c>
      <c r="BK162" s="146">
        <f t="shared" si="29"/>
        <v>0</v>
      </c>
      <c r="BL162" s="17" t="s">
        <v>90</v>
      </c>
      <c r="BM162" s="145" t="s">
        <v>467</v>
      </c>
    </row>
    <row r="163" spans="2:65" s="1" customFormat="1" ht="16.5" customHeight="1">
      <c r="B163" s="32"/>
      <c r="C163" s="175" t="s">
        <v>460</v>
      </c>
      <c r="D163" s="175" t="s">
        <v>260</v>
      </c>
      <c r="E163" s="176" t="s">
        <v>3070</v>
      </c>
      <c r="F163" s="177" t="s">
        <v>3071</v>
      </c>
      <c r="G163" s="178" t="s">
        <v>457</v>
      </c>
      <c r="H163" s="179">
        <v>40</v>
      </c>
      <c r="I163" s="180"/>
      <c r="J163" s="181">
        <f t="shared" si="20"/>
        <v>0</v>
      </c>
      <c r="K163" s="182"/>
      <c r="L163" s="183"/>
      <c r="M163" s="184" t="s">
        <v>1</v>
      </c>
      <c r="N163" s="185" t="s">
        <v>38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198</v>
      </c>
      <c r="AT163" s="145" t="s">
        <v>260</v>
      </c>
      <c r="AU163" s="145" t="s">
        <v>82</v>
      </c>
      <c r="AY163" s="17" t="s">
        <v>155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7" t="s">
        <v>80</v>
      </c>
      <c r="BK163" s="146">
        <f t="shared" si="29"/>
        <v>0</v>
      </c>
      <c r="BL163" s="17" t="s">
        <v>90</v>
      </c>
      <c r="BM163" s="145" t="s">
        <v>475</v>
      </c>
    </row>
    <row r="164" spans="2:65" s="1" customFormat="1" ht="16.5" customHeight="1">
      <c r="B164" s="32"/>
      <c r="C164" s="175" t="s">
        <v>346</v>
      </c>
      <c r="D164" s="175" t="s">
        <v>260</v>
      </c>
      <c r="E164" s="176" t="s">
        <v>3072</v>
      </c>
      <c r="F164" s="177" t="s">
        <v>3073</v>
      </c>
      <c r="G164" s="178" t="s">
        <v>457</v>
      </c>
      <c r="H164" s="179">
        <v>220</v>
      </c>
      <c r="I164" s="180"/>
      <c r="J164" s="181">
        <f t="shared" si="20"/>
        <v>0</v>
      </c>
      <c r="K164" s="182"/>
      <c r="L164" s="183"/>
      <c r="M164" s="184" t="s">
        <v>1</v>
      </c>
      <c r="N164" s="185" t="s">
        <v>38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198</v>
      </c>
      <c r="AT164" s="145" t="s">
        <v>260</v>
      </c>
      <c r="AU164" s="145" t="s">
        <v>82</v>
      </c>
      <c r="AY164" s="17" t="s">
        <v>155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7" t="s">
        <v>80</v>
      </c>
      <c r="BK164" s="146">
        <f t="shared" si="29"/>
        <v>0</v>
      </c>
      <c r="BL164" s="17" t="s">
        <v>90</v>
      </c>
      <c r="BM164" s="145" t="s">
        <v>483</v>
      </c>
    </row>
    <row r="165" spans="2:65" s="1" customFormat="1" ht="16.5" customHeight="1">
      <c r="B165" s="32"/>
      <c r="C165" s="175" t="s">
        <v>472</v>
      </c>
      <c r="D165" s="175" t="s">
        <v>260</v>
      </c>
      <c r="E165" s="176" t="s">
        <v>3074</v>
      </c>
      <c r="F165" s="177" t="s">
        <v>3075</v>
      </c>
      <c r="G165" s="178" t="s">
        <v>457</v>
      </c>
      <c r="H165" s="179">
        <v>25</v>
      </c>
      <c r="I165" s="180"/>
      <c r="J165" s="181">
        <f t="shared" si="20"/>
        <v>0</v>
      </c>
      <c r="K165" s="182"/>
      <c r="L165" s="183"/>
      <c r="M165" s="184" t="s">
        <v>1</v>
      </c>
      <c r="N165" s="185" t="s">
        <v>38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198</v>
      </c>
      <c r="AT165" s="145" t="s">
        <v>260</v>
      </c>
      <c r="AU165" s="145" t="s">
        <v>82</v>
      </c>
      <c r="AY165" s="17" t="s">
        <v>155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7" t="s">
        <v>80</v>
      </c>
      <c r="BK165" s="146">
        <f t="shared" si="29"/>
        <v>0</v>
      </c>
      <c r="BL165" s="17" t="s">
        <v>90</v>
      </c>
      <c r="BM165" s="145" t="s">
        <v>489</v>
      </c>
    </row>
    <row r="166" spans="2:65" s="1" customFormat="1" ht="16.5" customHeight="1">
      <c r="B166" s="32"/>
      <c r="C166" s="175" t="s">
        <v>350</v>
      </c>
      <c r="D166" s="175" t="s">
        <v>260</v>
      </c>
      <c r="E166" s="176" t="s">
        <v>3076</v>
      </c>
      <c r="F166" s="177" t="s">
        <v>3077</v>
      </c>
      <c r="G166" s="178" t="s">
        <v>457</v>
      </c>
      <c r="H166" s="179">
        <v>1008</v>
      </c>
      <c r="I166" s="180"/>
      <c r="J166" s="181">
        <f t="shared" si="20"/>
        <v>0</v>
      </c>
      <c r="K166" s="182"/>
      <c r="L166" s="183"/>
      <c r="M166" s="184" t="s">
        <v>1</v>
      </c>
      <c r="N166" s="185" t="s">
        <v>38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198</v>
      </c>
      <c r="AT166" s="145" t="s">
        <v>260</v>
      </c>
      <c r="AU166" s="145" t="s">
        <v>82</v>
      </c>
      <c r="AY166" s="17" t="s">
        <v>155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7" t="s">
        <v>80</v>
      </c>
      <c r="BK166" s="146">
        <f t="shared" si="29"/>
        <v>0</v>
      </c>
      <c r="BL166" s="17" t="s">
        <v>90</v>
      </c>
      <c r="BM166" s="145" t="s">
        <v>494</v>
      </c>
    </row>
    <row r="167" spans="2:65" s="1" customFormat="1" ht="16.5" customHeight="1">
      <c r="B167" s="32"/>
      <c r="C167" s="175" t="s">
        <v>486</v>
      </c>
      <c r="D167" s="175" t="s">
        <v>260</v>
      </c>
      <c r="E167" s="176" t="s">
        <v>3078</v>
      </c>
      <c r="F167" s="177" t="s">
        <v>3079</v>
      </c>
      <c r="G167" s="178" t="s">
        <v>457</v>
      </c>
      <c r="H167" s="179">
        <v>866</v>
      </c>
      <c r="I167" s="180"/>
      <c r="J167" s="181">
        <f t="shared" si="20"/>
        <v>0</v>
      </c>
      <c r="K167" s="182"/>
      <c r="L167" s="183"/>
      <c r="M167" s="184" t="s">
        <v>1</v>
      </c>
      <c r="N167" s="185" t="s">
        <v>38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198</v>
      </c>
      <c r="AT167" s="145" t="s">
        <v>260</v>
      </c>
      <c r="AU167" s="145" t="s">
        <v>82</v>
      </c>
      <c r="AY167" s="17" t="s">
        <v>155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7" t="s">
        <v>80</v>
      </c>
      <c r="BK167" s="146">
        <f t="shared" si="29"/>
        <v>0</v>
      </c>
      <c r="BL167" s="17" t="s">
        <v>90</v>
      </c>
      <c r="BM167" s="145" t="s">
        <v>501</v>
      </c>
    </row>
    <row r="168" spans="2:65" s="1" customFormat="1" ht="16.5" customHeight="1">
      <c r="B168" s="32"/>
      <c r="C168" s="175" t="s">
        <v>353</v>
      </c>
      <c r="D168" s="175" t="s">
        <v>260</v>
      </c>
      <c r="E168" s="176" t="s">
        <v>3080</v>
      </c>
      <c r="F168" s="177" t="s">
        <v>3081</v>
      </c>
      <c r="G168" s="178" t="s">
        <v>457</v>
      </c>
      <c r="H168" s="179">
        <v>63</v>
      </c>
      <c r="I168" s="180"/>
      <c r="J168" s="181">
        <f t="shared" si="20"/>
        <v>0</v>
      </c>
      <c r="K168" s="182"/>
      <c r="L168" s="183"/>
      <c r="M168" s="184" t="s">
        <v>1</v>
      </c>
      <c r="N168" s="185" t="s">
        <v>38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198</v>
      </c>
      <c r="AT168" s="145" t="s">
        <v>260</v>
      </c>
      <c r="AU168" s="145" t="s">
        <v>82</v>
      </c>
      <c r="AY168" s="17" t="s">
        <v>155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7" t="s">
        <v>80</v>
      </c>
      <c r="BK168" s="146">
        <f t="shared" si="29"/>
        <v>0</v>
      </c>
      <c r="BL168" s="17" t="s">
        <v>90</v>
      </c>
      <c r="BM168" s="145" t="s">
        <v>505</v>
      </c>
    </row>
    <row r="169" spans="2:65" s="1" customFormat="1" ht="16.5" customHeight="1">
      <c r="B169" s="32"/>
      <c r="C169" s="175" t="s">
        <v>498</v>
      </c>
      <c r="D169" s="175" t="s">
        <v>260</v>
      </c>
      <c r="E169" s="176" t="s">
        <v>3082</v>
      </c>
      <c r="F169" s="177" t="s">
        <v>3083</v>
      </c>
      <c r="G169" s="178" t="s">
        <v>457</v>
      </c>
      <c r="H169" s="179">
        <v>136</v>
      </c>
      <c r="I169" s="180"/>
      <c r="J169" s="181">
        <f t="shared" si="20"/>
        <v>0</v>
      </c>
      <c r="K169" s="182"/>
      <c r="L169" s="183"/>
      <c r="M169" s="184" t="s">
        <v>1</v>
      </c>
      <c r="N169" s="185" t="s">
        <v>38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198</v>
      </c>
      <c r="AT169" s="145" t="s">
        <v>260</v>
      </c>
      <c r="AU169" s="145" t="s">
        <v>82</v>
      </c>
      <c r="AY169" s="17" t="s">
        <v>155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7" t="s">
        <v>80</v>
      </c>
      <c r="BK169" s="146">
        <f t="shared" si="29"/>
        <v>0</v>
      </c>
      <c r="BL169" s="17" t="s">
        <v>90</v>
      </c>
      <c r="BM169" s="145" t="s">
        <v>512</v>
      </c>
    </row>
    <row r="170" spans="2:65" s="1" customFormat="1" ht="16.5" customHeight="1">
      <c r="B170" s="32"/>
      <c r="C170" s="175" t="s">
        <v>360</v>
      </c>
      <c r="D170" s="175" t="s">
        <v>260</v>
      </c>
      <c r="E170" s="176" t="s">
        <v>3084</v>
      </c>
      <c r="F170" s="177" t="s">
        <v>3085</v>
      </c>
      <c r="G170" s="178" t="s">
        <v>457</v>
      </c>
      <c r="H170" s="179">
        <v>63</v>
      </c>
      <c r="I170" s="180"/>
      <c r="J170" s="181">
        <f t="shared" si="20"/>
        <v>0</v>
      </c>
      <c r="K170" s="182"/>
      <c r="L170" s="183"/>
      <c r="M170" s="184" t="s">
        <v>1</v>
      </c>
      <c r="N170" s="185" t="s">
        <v>38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198</v>
      </c>
      <c r="AT170" s="145" t="s">
        <v>260</v>
      </c>
      <c r="AU170" s="145" t="s">
        <v>82</v>
      </c>
      <c r="AY170" s="17" t="s">
        <v>155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7" t="s">
        <v>80</v>
      </c>
      <c r="BK170" s="146">
        <f t="shared" si="29"/>
        <v>0</v>
      </c>
      <c r="BL170" s="17" t="s">
        <v>90</v>
      </c>
      <c r="BM170" s="145" t="s">
        <v>517</v>
      </c>
    </row>
    <row r="171" spans="2:65" s="1" customFormat="1" ht="16.5" customHeight="1">
      <c r="B171" s="32"/>
      <c r="C171" s="175" t="s">
        <v>509</v>
      </c>
      <c r="D171" s="175" t="s">
        <v>260</v>
      </c>
      <c r="E171" s="176" t="s">
        <v>3086</v>
      </c>
      <c r="F171" s="177" t="s">
        <v>3087</v>
      </c>
      <c r="G171" s="178" t="s">
        <v>457</v>
      </c>
      <c r="H171" s="179">
        <v>136</v>
      </c>
      <c r="I171" s="180"/>
      <c r="J171" s="181">
        <f t="shared" si="20"/>
        <v>0</v>
      </c>
      <c r="K171" s="182"/>
      <c r="L171" s="183"/>
      <c r="M171" s="184" t="s">
        <v>1</v>
      </c>
      <c r="N171" s="185" t="s">
        <v>38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198</v>
      </c>
      <c r="AT171" s="145" t="s">
        <v>260</v>
      </c>
      <c r="AU171" s="145" t="s">
        <v>82</v>
      </c>
      <c r="AY171" s="17" t="s">
        <v>155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7" t="s">
        <v>80</v>
      </c>
      <c r="BK171" s="146">
        <f t="shared" si="29"/>
        <v>0</v>
      </c>
      <c r="BL171" s="17" t="s">
        <v>90</v>
      </c>
      <c r="BM171" s="145" t="s">
        <v>531</v>
      </c>
    </row>
    <row r="172" spans="2:65" s="1" customFormat="1" ht="16.5" customHeight="1">
      <c r="B172" s="32"/>
      <c r="C172" s="133" t="s">
        <v>374</v>
      </c>
      <c r="D172" s="133" t="s">
        <v>158</v>
      </c>
      <c r="E172" s="134" t="s">
        <v>3088</v>
      </c>
      <c r="F172" s="135" t="s">
        <v>3089</v>
      </c>
      <c r="G172" s="136" t="s">
        <v>1702</v>
      </c>
      <c r="H172" s="137">
        <v>4</v>
      </c>
      <c r="I172" s="138"/>
      <c r="J172" s="139">
        <f t="shared" si="20"/>
        <v>0</v>
      </c>
      <c r="K172" s="140"/>
      <c r="L172" s="32"/>
      <c r="M172" s="141" t="s">
        <v>1</v>
      </c>
      <c r="N172" s="142" t="s">
        <v>38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90</v>
      </c>
      <c r="AT172" s="145" t="s">
        <v>158</v>
      </c>
      <c r="AU172" s="145" t="s">
        <v>82</v>
      </c>
      <c r="AY172" s="17" t="s">
        <v>155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7" t="s">
        <v>80</v>
      </c>
      <c r="BK172" s="146">
        <f t="shared" si="29"/>
        <v>0</v>
      </c>
      <c r="BL172" s="17" t="s">
        <v>90</v>
      </c>
      <c r="BM172" s="145" t="s">
        <v>538</v>
      </c>
    </row>
    <row r="173" spans="2:65" s="1" customFormat="1" ht="16.5" customHeight="1">
      <c r="B173" s="32"/>
      <c r="C173" s="133" t="s">
        <v>528</v>
      </c>
      <c r="D173" s="133" t="s">
        <v>158</v>
      </c>
      <c r="E173" s="134" t="s">
        <v>3090</v>
      </c>
      <c r="F173" s="135" t="s">
        <v>3091</v>
      </c>
      <c r="G173" s="136" t="s">
        <v>1702</v>
      </c>
      <c r="H173" s="137">
        <v>1</v>
      </c>
      <c r="I173" s="138"/>
      <c r="J173" s="139">
        <f t="shared" si="20"/>
        <v>0</v>
      </c>
      <c r="K173" s="140"/>
      <c r="L173" s="32"/>
      <c r="M173" s="141" t="s">
        <v>1</v>
      </c>
      <c r="N173" s="142" t="s">
        <v>38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90</v>
      </c>
      <c r="AT173" s="145" t="s">
        <v>158</v>
      </c>
      <c r="AU173" s="145" t="s">
        <v>82</v>
      </c>
      <c r="AY173" s="17" t="s">
        <v>155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7" t="s">
        <v>80</v>
      </c>
      <c r="BK173" s="146">
        <f t="shared" si="29"/>
        <v>0</v>
      </c>
      <c r="BL173" s="17" t="s">
        <v>90</v>
      </c>
      <c r="BM173" s="145" t="s">
        <v>545</v>
      </c>
    </row>
    <row r="174" spans="2:65" s="1" customFormat="1" ht="16.5" customHeight="1">
      <c r="B174" s="32"/>
      <c r="C174" s="175" t="s">
        <v>388</v>
      </c>
      <c r="D174" s="175" t="s">
        <v>260</v>
      </c>
      <c r="E174" s="176" t="s">
        <v>3092</v>
      </c>
      <c r="F174" s="177" t="s">
        <v>3093</v>
      </c>
      <c r="G174" s="178" t="s">
        <v>1702</v>
      </c>
      <c r="H174" s="179">
        <v>20</v>
      </c>
      <c r="I174" s="180"/>
      <c r="J174" s="181">
        <f t="shared" si="20"/>
        <v>0</v>
      </c>
      <c r="K174" s="182"/>
      <c r="L174" s="183"/>
      <c r="M174" s="184" t="s">
        <v>1</v>
      </c>
      <c r="N174" s="185" t="s">
        <v>38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198</v>
      </c>
      <c r="AT174" s="145" t="s">
        <v>260</v>
      </c>
      <c r="AU174" s="145" t="s">
        <v>82</v>
      </c>
      <c r="AY174" s="17" t="s">
        <v>155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7" t="s">
        <v>80</v>
      </c>
      <c r="BK174" s="146">
        <f t="shared" si="29"/>
        <v>0</v>
      </c>
      <c r="BL174" s="17" t="s">
        <v>90</v>
      </c>
      <c r="BM174" s="145" t="s">
        <v>552</v>
      </c>
    </row>
    <row r="175" spans="2:65" s="1" customFormat="1" ht="16.5" customHeight="1">
      <c r="B175" s="32"/>
      <c r="C175" s="175" t="s">
        <v>542</v>
      </c>
      <c r="D175" s="175" t="s">
        <v>260</v>
      </c>
      <c r="E175" s="176" t="s">
        <v>3094</v>
      </c>
      <c r="F175" s="177" t="s">
        <v>3095</v>
      </c>
      <c r="G175" s="178" t="s">
        <v>1702</v>
      </c>
      <c r="H175" s="179">
        <v>1</v>
      </c>
      <c r="I175" s="180"/>
      <c r="J175" s="181">
        <f t="shared" si="20"/>
        <v>0</v>
      </c>
      <c r="K175" s="182"/>
      <c r="L175" s="183"/>
      <c r="M175" s="184" t="s">
        <v>1</v>
      </c>
      <c r="N175" s="185" t="s">
        <v>38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198</v>
      </c>
      <c r="AT175" s="145" t="s">
        <v>260</v>
      </c>
      <c r="AU175" s="145" t="s">
        <v>82</v>
      </c>
      <c r="AY175" s="17" t="s">
        <v>155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7" t="s">
        <v>80</v>
      </c>
      <c r="BK175" s="146">
        <f t="shared" si="29"/>
        <v>0</v>
      </c>
      <c r="BL175" s="17" t="s">
        <v>90</v>
      </c>
      <c r="BM175" s="145" t="s">
        <v>556</v>
      </c>
    </row>
    <row r="176" spans="2:65" s="1" customFormat="1" ht="16.5" customHeight="1">
      <c r="B176" s="32"/>
      <c r="C176" s="175" t="s">
        <v>398</v>
      </c>
      <c r="D176" s="175" t="s">
        <v>260</v>
      </c>
      <c r="E176" s="176" t="s">
        <v>3096</v>
      </c>
      <c r="F176" s="177" t="s">
        <v>3097</v>
      </c>
      <c r="G176" s="178" t="s">
        <v>1702</v>
      </c>
      <c r="H176" s="179">
        <v>10</v>
      </c>
      <c r="I176" s="180"/>
      <c r="J176" s="181">
        <f t="shared" si="20"/>
        <v>0</v>
      </c>
      <c r="K176" s="182"/>
      <c r="L176" s="183"/>
      <c r="M176" s="184" t="s">
        <v>1</v>
      </c>
      <c r="N176" s="185" t="s">
        <v>38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198</v>
      </c>
      <c r="AT176" s="145" t="s">
        <v>260</v>
      </c>
      <c r="AU176" s="145" t="s">
        <v>82</v>
      </c>
      <c r="AY176" s="17" t="s">
        <v>155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7" t="s">
        <v>80</v>
      </c>
      <c r="BK176" s="146">
        <f t="shared" si="29"/>
        <v>0</v>
      </c>
      <c r="BL176" s="17" t="s">
        <v>90</v>
      </c>
      <c r="BM176" s="145" t="s">
        <v>563</v>
      </c>
    </row>
    <row r="177" spans="2:65" s="1" customFormat="1" ht="16.5" customHeight="1">
      <c r="B177" s="32"/>
      <c r="C177" s="175" t="s">
        <v>553</v>
      </c>
      <c r="D177" s="175" t="s">
        <v>260</v>
      </c>
      <c r="E177" s="176" t="s">
        <v>3098</v>
      </c>
      <c r="F177" s="177" t="s">
        <v>3099</v>
      </c>
      <c r="G177" s="178" t="s">
        <v>1702</v>
      </c>
      <c r="H177" s="179">
        <v>1</v>
      </c>
      <c r="I177" s="180"/>
      <c r="J177" s="181">
        <f t="shared" si="20"/>
        <v>0</v>
      </c>
      <c r="K177" s="182"/>
      <c r="L177" s="183"/>
      <c r="M177" s="184" t="s">
        <v>1</v>
      </c>
      <c r="N177" s="185" t="s">
        <v>38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198</v>
      </c>
      <c r="AT177" s="145" t="s">
        <v>260</v>
      </c>
      <c r="AU177" s="145" t="s">
        <v>82</v>
      </c>
      <c r="AY177" s="17" t="s">
        <v>155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7" t="s">
        <v>80</v>
      </c>
      <c r="BK177" s="146">
        <f t="shared" si="29"/>
        <v>0</v>
      </c>
      <c r="BL177" s="17" t="s">
        <v>90</v>
      </c>
      <c r="BM177" s="145" t="s">
        <v>571</v>
      </c>
    </row>
    <row r="178" spans="2:65" s="1" customFormat="1" ht="16.5" customHeight="1">
      <c r="B178" s="32"/>
      <c r="C178" s="175" t="s">
        <v>411</v>
      </c>
      <c r="D178" s="175" t="s">
        <v>260</v>
      </c>
      <c r="E178" s="176" t="s">
        <v>3100</v>
      </c>
      <c r="F178" s="177" t="s">
        <v>3101</v>
      </c>
      <c r="G178" s="178" t="s">
        <v>1702</v>
      </c>
      <c r="H178" s="179">
        <v>2</v>
      </c>
      <c r="I178" s="180"/>
      <c r="J178" s="181">
        <f t="shared" si="20"/>
        <v>0</v>
      </c>
      <c r="K178" s="182"/>
      <c r="L178" s="183"/>
      <c r="M178" s="184" t="s">
        <v>1</v>
      </c>
      <c r="N178" s="185" t="s">
        <v>38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198</v>
      </c>
      <c r="AT178" s="145" t="s">
        <v>260</v>
      </c>
      <c r="AU178" s="145" t="s">
        <v>82</v>
      </c>
      <c r="AY178" s="17" t="s">
        <v>155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7" t="s">
        <v>80</v>
      </c>
      <c r="BK178" s="146">
        <f t="shared" si="29"/>
        <v>0</v>
      </c>
      <c r="BL178" s="17" t="s">
        <v>90</v>
      </c>
      <c r="BM178" s="145" t="s">
        <v>582</v>
      </c>
    </row>
    <row r="179" spans="2:65" s="1" customFormat="1" ht="16.5" customHeight="1">
      <c r="B179" s="32"/>
      <c r="C179" s="175" t="s">
        <v>568</v>
      </c>
      <c r="D179" s="175" t="s">
        <v>260</v>
      </c>
      <c r="E179" s="176" t="s">
        <v>3102</v>
      </c>
      <c r="F179" s="177" t="s">
        <v>3103</v>
      </c>
      <c r="G179" s="178" t="s">
        <v>1702</v>
      </c>
      <c r="H179" s="179">
        <v>13</v>
      </c>
      <c r="I179" s="180"/>
      <c r="J179" s="181">
        <f t="shared" si="20"/>
        <v>0</v>
      </c>
      <c r="K179" s="182"/>
      <c r="L179" s="183"/>
      <c r="M179" s="184" t="s">
        <v>1</v>
      </c>
      <c r="N179" s="185" t="s">
        <v>38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198</v>
      </c>
      <c r="AT179" s="145" t="s">
        <v>260</v>
      </c>
      <c r="AU179" s="145" t="s">
        <v>82</v>
      </c>
      <c r="AY179" s="17" t="s">
        <v>155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80</v>
      </c>
      <c r="BK179" s="146">
        <f t="shared" si="29"/>
        <v>0</v>
      </c>
      <c r="BL179" s="17" t="s">
        <v>90</v>
      </c>
      <c r="BM179" s="145" t="s">
        <v>588</v>
      </c>
    </row>
    <row r="180" spans="2:65" s="1" customFormat="1" ht="16.5" customHeight="1">
      <c r="B180" s="32"/>
      <c r="C180" s="175" t="s">
        <v>421</v>
      </c>
      <c r="D180" s="175" t="s">
        <v>260</v>
      </c>
      <c r="E180" s="176" t="s">
        <v>3104</v>
      </c>
      <c r="F180" s="177" t="s">
        <v>3105</v>
      </c>
      <c r="G180" s="178" t="s">
        <v>1702</v>
      </c>
      <c r="H180" s="179">
        <v>5</v>
      </c>
      <c r="I180" s="180"/>
      <c r="J180" s="181">
        <f t="shared" si="20"/>
        <v>0</v>
      </c>
      <c r="K180" s="182"/>
      <c r="L180" s="183"/>
      <c r="M180" s="184" t="s">
        <v>1</v>
      </c>
      <c r="N180" s="185" t="s">
        <v>38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198</v>
      </c>
      <c r="AT180" s="145" t="s">
        <v>260</v>
      </c>
      <c r="AU180" s="145" t="s">
        <v>82</v>
      </c>
      <c r="AY180" s="17" t="s">
        <v>155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80</v>
      </c>
      <c r="BK180" s="146">
        <f t="shared" si="29"/>
        <v>0</v>
      </c>
      <c r="BL180" s="17" t="s">
        <v>90</v>
      </c>
      <c r="BM180" s="145" t="s">
        <v>596</v>
      </c>
    </row>
    <row r="181" spans="2:65" s="1" customFormat="1" ht="16.5" customHeight="1">
      <c r="B181" s="32"/>
      <c r="C181" s="175" t="s">
        <v>579</v>
      </c>
      <c r="D181" s="175" t="s">
        <v>260</v>
      </c>
      <c r="E181" s="176" t="s">
        <v>3106</v>
      </c>
      <c r="F181" s="177" t="s">
        <v>3107</v>
      </c>
      <c r="G181" s="178" t="s">
        <v>1702</v>
      </c>
      <c r="H181" s="179">
        <v>102</v>
      </c>
      <c r="I181" s="180"/>
      <c r="J181" s="181">
        <f t="shared" si="20"/>
        <v>0</v>
      </c>
      <c r="K181" s="182"/>
      <c r="L181" s="183"/>
      <c r="M181" s="184" t="s">
        <v>1</v>
      </c>
      <c r="N181" s="185" t="s">
        <v>38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198</v>
      </c>
      <c r="AT181" s="145" t="s">
        <v>260</v>
      </c>
      <c r="AU181" s="145" t="s">
        <v>82</v>
      </c>
      <c r="AY181" s="17" t="s">
        <v>155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80</v>
      </c>
      <c r="BK181" s="146">
        <f t="shared" si="29"/>
        <v>0</v>
      </c>
      <c r="BL181" s="17" t="s">
        <v>90</v>
      </c>
      <c r="BM181" s="145" t="s">
        <v>608</v>
      </c>
    </row>
    <row r="182" spans="2:65" s="1" customFormat="1" ht="16.5" customHeight="1">
      <c r="B182" s="32"/>
      <c r="C182" s="175" t="s">
        <v>429</v>
      </c>
      <c r="D182" s="175" t="s">
        <v>260</v>
      </c>
      <c r="E182" s="176" t="s">
        <v>3108</v>
      </c>
      <c r="F182" s="177" t="s">
        <v>3109</v>
      </c>
      <c r="G182" s="178" t="s">
        <v>1702</v>
      </c>
      <c r="H182" s="179">
        <v>76</v>
      </c>
      <c r="I182" s="180"/>
      <c r="J182" s="181">
        <f t="shared" si="20"/>
        <v>0</v>
      </c>
      <c r="K182" s="182"/>
      <c r="L182" s="183"/>
      <c r="M182" s="184" t="s">
        <v>1</v>
      </c>
      <c r="N182" s="185" t="s">
        <v>38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198</v>
      </c>
      <c r="AT182" s="145" t="s">
        <v>260</v>
      </c>
      <c r="AU182" s="145" t="s">
        <v>82</v>
      </c>
      <c r="AY182" s="17" t="s">
        <v>155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80</v>
      </c>
      <c r="BK182" s="146">
        <f t="shared" si="29"/>
        <v>0</v>
      </c>
      <c r="BL182" s="17" t="s">
        <v>90</v>
      </c>
      <c r="BM182" s="145" t="s">
        <v>614</v>
      </c>
    </row>
    <row r="183" spans="2:65" s="1" customFormat="1" ht="16.5" customHeight="1">
      <c r="B183" s="32"/>
      <c r="C183" s="175" t="s">
        <v>593</v>
      </c>
      <c r="D183" s="175" t="s">
        <v>260</v>
      </c>
      <c r="E183" s="176" t="s">
        <v>3110</v>
      </c>
      <c r="F183" s="177" t="s">
        <v>3111</v>
      </c>
      <c r="G183" s="178" t="s">
        <v>1702</v>
      </c>
      <c r="H183" s="179">
        <v>17</v>
      </c>
      <c r="I183" s="180"/>
      <c r="J183" s="181">
        <f t="shared" si="20"/>
        <v>0</v>
      </c>
      <c r="K183" s="182"/>
      <c r="L183" s="183"/>
      <c r="M183" s="184" t="s">
        <v>1</v>
      </c>
      <c r="N183" s="185" t="s">
        <v>38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198</v>
      </c>
      <c r="AT183" s="145" t="s">
        <v>260</v>
      </c>
      <c r="AU183" s="145" t="s">
        <v>82</v>
      </c>
      <c r="AY183" s="17" t="s">
        <v>155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80</v>
      </c>
      <c r="BK183" s="146">
        <f t="shared" si="29"/>
        <v>0</v>
      </c>
      <c r="BL183" s="17" t="s">
        <v>90</v>
      </c>
      <c r="BM183" s="145" t="s">
        <v>622</v>
      </c>
    </row>
    <row r="184" spans="2:65" s="1" customFormat="1" ht="16.5" customHeight="1">
      <c r="B184" s="32"/>
      <c r="C184" s="175" t="s">
        <v>442</v>
      </c>
      <c r="D184" s="175" t="s">
        <v>260</v>
      </c>
      <c r="E184" s="176" t="s">
        <v>3112</v>
      </c>
      <c r="F184" s="177" t="s">
        <v>3113</v>
      </c>
      <c r="G184" s="178" t="s">
        <v>1702</v>
      </c>
      <c r="H184" s="179">
        <v>3</v>
      </c>
      <c r="I184" s="180"/>
      <c r="J184" s="181">
        <f t="shared" si="20"/>
        <v>0</v>
      </c>
      <c r="K184" s="182"/>
      <c r="L184" s="183"/>
      <c r="M184" s="184" t="s">
        <v>1</v>
      </c>
      <c r="N184" s="185" t="s">
        <v>38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198</v>
      </c>
      <c r="AT184" s="145" t="s">
        <v>260</v>
      </c>
      <c r="AU184" s="145" t="s">
        <v>82</v>
      </c>
      <c r="AY184" s="17" t="s">
        <v>155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80</v>
      </c>
      <c r="BK184" s="146">
        <f t="shared" si="29"/>
        <v>0</v>
      </c>
      <c r="BL184" s="17" t="s">
        <v>90</v>
      </c>
      <c r="BM184" s="145" t="s">
        <v>627</v>
      </c>
    </row>
    <row r="185" spans="2:65" s="1" customFormat="1" ht="16.5" customHeight="1">
      <c r="B185" s="32"/>
      <c r="C185" s="175" t="s">
        <v>602</v>
      </c>
      <c r="D185" s="175" t="s">
        <v>260</v>
      </c>
      <c r="E185" s="176" t="s">
        <v>3114</v>
      </c>
      <c r="F185" s="177" t="s">
        <v>3115</v>
      </c>
      <c r="G185" s="178" t="s">
        <v>1702</v>
      </c>
      <c r="H185" s="179">
        <v>8</v>
      </c>
      <c r="I185" s="180"/>
      <c r="J185" s="181">
        <f t="shared" si="20"/>
        <v>0</v>
      </c>
      <c r="K185" s="182"/>
      <c r="L185" s="183"/>
      <c r="M185" s="184" t="s">
        <v>1</v>
      </c>
      <c r="N185" s="185" t="s">
        <v>38</v>
      </c>
      <c r="P185" s="143">
        <f t="shared" si="21"/>
        <v>0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198</v>
      </c>
      <c r="AT185" s="145" t="s">
        <v>260</v>
      </c>
      <c r="AU185" s="145" t="s">
        <v>82</v>
      </c>
      <c r="AY185" s="17" t="s">
        <v>155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80</v>
      </c>
      <c r="BK185" s="146">
        <f t="shared" si="29"/>
        <v>0</v>
      </c>
      <c r="BL185" s="17" t="s">
        <v>90</v>
      </c>
      <c r="BM185" s="145" t="s">
        <v>633</v>
      </c>
    </row>
    <row r="186" spans="2:65" s="1" customFormat="1" ht="16.5" customHeight="1">
      <c r="B186" s="32"/>
      <c r="C186" s="175" t="s">
        <v>445</v>
      </c>
      <c r="D186" s="175" t="s">
        <v>260</v>
      </c>
      <c r="E186" s="176" t="s">
        <v>3116</v>
      </c>
      <c r="F186" s="177" t="s">
        <v>3117</v>
      </c>
      <c r="G186" s="178" t="s">
        <v>1702</v>
      </c>
      <c r="H186" s="179">
        <v>2</v>
      </c>
      <c r="I186" s="180"/>
      <c r="J186" s="181">
        <f t="shared" si="20"/>
        <v>0</v>
      </c>
      <c r="K186" s="182"/>
      <c r="L186" s="183"/>
      <c r="M186" s="184" t="s">
        <v>1</v>
      </c>
      <c r="N186" s="185" t="s">
        <v>38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198</v>
      </c>
      <c r="AT186" s="145" t="s">
        <v>260</v>
      </c>
      <c r="AU186" s="145" t="s">
        <v>82</v>
      </c>
      <c r="AY186" s="17" t="s">
        <v>155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80</v>
      </c>
      <c r="BK186" s="146">
        <f t="shared" si="29"/>
        <v>0</v>
      </c>
      <c r="BL186" s="17" t="s">
        <v>90</v>
      </c>
      <c r="BM186" s="145" t="s">
        <v>642</v>
      </c>
    </row>
    <row r="187" spans="2:65" s="1" customFormat="1" ht="16.5" customHeight="1">
      <c r="B187" s="32"/>
      <c r="C187" s="175" t="s">
        <v>611</v>
      </c>
      <c r="D187" s="175" t="s">
        <v>260</v>
      </c>
      <c r="E187" s="176" t="s">
        <v>3118</v>
      </c>
      <c r="F187" s="177" t="s">
        <v>3119</v>
      </c>
      <c r="G187" s="178" t="s">
        <v>1702</v>
      </c>
      <c r="H187" s="179">
        <v>3</v>
      </c>
      <c r="I187" s="180"/>
      <c r="J187" s="181">
        <f t="shared" si="20"/>
        <v>0</v>
      </c>
      <c r="K187" s="182"/>
      <c r="L187" s="183"/>
      <c r="M187" s="184" t="s">
        <v>1</v>
      </c>
      <c r="N187" s="185" t="s">
        <v>38</v>
      </c>
      <c r="P187" s="143">
        <f t="shared" si="21"/>
        <v>0</v>
      </c>
      <c r="Q187" s="143">
        <v>0</v>
      </c>
      <c r="R187" s="143">
        <f t="shared" si="22"/>
        <v>0</v>
      </c>
      <c r="S187" s="143">
        <v>0</v>
      </c>
      <c r="T187" s="144">
        <f t="shared" si="23"/>
        <v>0</v>
      </c>
      <c r="AR187" s="145" t="s">
        <v>198</v>
      </c>
      <c r="AT187" s="145" t="s">
        <v>260</v>
      </c>
      <c r="AU187" s="145" t="s">
        <v>82</v>
      </c>
      <c r="AY187" s="17" t="s">
        <v>155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7" t="s">
        <v>80</v>
      </c>
      <c r="BK187" s="146">
        <f t="shared" si="29"/>
        <v>0</v>
      </c>
      <c r="BL187" s="17" t="s">
        <v>90</v>
      </c>
      <c r="BM187" s="145" t="s">
        <v>656</v>
      </c>
    </row>
    <row r="188" spans="2:65" s="1" customFormat="1" ht="16.5" customHeight="1">
      <c r="B188" s="32"/>
      <c r="C188" s="175" t="s">
        <v>448</v>
      </c>
      <c r="D188" s="175" t="s">
        <v>260</v>
      </c>
      <c r="E188" s="176" t="s">
        <v>3120</v>
      </c>
      <c r="F188" s="177" t="s">
        <v>3121</v>
      </c>
      <c r="G188" s="178" t="s">
        <v>3122</v>
      </c>
      <c r="H188" s="179">
        <v>2000</v>
      </c>
      <c r="I188" s="180"/>
      <c r="J188" s="181">
        <f t="shared" si="20"/>
        <v>0</v>
      </c>
      <c r="K188" s="182"/>
      <c r="L188" s="183"/>
      <c r="M188" s="184" t="s">
        <v>1</v>
      </c>
      <c r="N188" s="185" t="s">
        <v>38</v>
      </c>
      <c r="P188" s="143">
        <f t="shared" si="21"/>
        <v>0</v>
      </c>
      <c r="Q188" s="143">
        <v>0</v>
      </c>
      <c r="R188" s="143">
        <f t="shared" si="22"/>
        <v>0</v>
      </c>
      <c r="S188" s="143">
        <v>0</v>
      </c>
      <c r="T188" s="144">
        <f t="shared" si="23"/>
        <v>0</v>
      </c>
      <c r="AR188" s="145" t="s">
        <v>198</v>
      </c>
      <c r="AT188" s="145" t="s">
        <v>260</v>
      </c>
      <c r="AU188" s="145" t="s">
        <v>82</v>
      </c>
      <c r="AY188" s="17" t="s">
        <v>155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7" t="s">
        <v>80</v>
      </c>
      <c r="BK188" s="146">
        <f t="shared" si="29"/>
        <v>0</v>
      </c>
      <c r="BL188" s="17" t="s">
        <v>90</v>
      </c>
      <c r="BM188" s="145" t="s">
        <v>668</v>
      </c>
    </row>
    <row r="189" spans="2:65" s="1" customFormat="1" ht="16.5" customHeight="1">
      <c r="B189" s="32"/>
      <c r="C189" s="175" t="s">
        <v>624</v>
      </c>
      <c r="D189" s="175" t="s">
        <v>260</v>
      </c>
      <c r="E189" s="176" t="s">
        <v>3123</v>
      </c>
      <c r="F189" s="177" t="s">
        <v>3124</v>
      </c>
      <c r="G189" s="178" t="s">
        <v>1702</v>
      </c>
      <c r="H189" s="179">
        <v>150</v>
      </c>
      <c r="I189" s="180"/>
      <c r="J189" s="181">
        <f t="shared" si="20"/>
        <v>0</v>
      </c>
      <c r="K189" s="182"/>
      <c r="L189" s="183"/>
      <c r="M189" s="184" t="s">
        <v>1</v>
      </c>
      <c r="N189" s="185" t="s">
        <v>38</v>
      </c>
      <c r="P189" s="143">
        <f t="shared" si="21"/>
        <v>0</v>
      </c>
      <c r="Q189" s="143">
        <v>0</v>
      </c>
      <c r="R189" s="143">
        <f t="shared" si="22"/>
        <v>0</v>
      </c>
      <c r="S189" s="143">
        <v>0</v>
      </c>
      <c r="T189" s="144">
        <f t="shared" si="23"/>
        <v>0</v>
      </c>
      <c r="AR189" s="145" t="s">
        <v>198</v>
      </c>
      <c r="AT189" s="145" t="s">
        <v>260</v>
      </c>
      <c r="AU189" s="145" t="s">
        <v>82</v>
      </c>
      <c r="AY189" s="17" t="s">
        <v>155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7" t="s">
        <v>80</v>
      </c>
      <c r="BK189" s="146">
        <f t="shared" si="29"/>
        <v>0</v>
      </c>
      <c r="BL189" s="17" t="s">
        <v>90</v>
      </c>
      <c r="BM189" s="145" t="s">
        <v>672</v>
      </c>
    </row>
    <row r="190" spans="2:65" s="1" customFormat="1" ht="16.5" customHeight="1">
      <c r="B190" s="32"/>
      <c r="C190" s="175" t="s">
        <v>453</v>
      </c>
      <c r="D190" s="175" t="s">
        <v>260</v>
      </c>
      <c r="E190" s="176" t="s">
        <v>3125</v>
      </c>
      <c r="F190" s="177" t="s">
        <v>3126</v>
      </c>
      <c r="G190" s="178" t="s">
        <v>1702</v>
      </c>
      <c r="H190" s="179">
        <v>30</v>
      </c>
      <c r="I190" s="180"/>
      <c r="J190" s="181">
        <f t="shared" si="20"/>
        <v>0</v>
      </c>
      <c r="K190" s="182"/>
      <c r="L190" s="183"/>
      <c r="M190" s="184" t="s">
        <v>1</v>
      </c>
      <c r="N190" s="185" t="s">
        <v>38</v>
      </c>
      <c r="P190" s="143">
        <f t="shared" si="21"/>
        <v>0</v>
      </c>
      <c r="Q190" s="143">
        <v>0</v>
      </c>
      <c r="R190" s="143">
        <f t="shared" si="22"/>
        <v>0</v>
      </c>
      <c r="S190" s="143">
        <v>0</v>
      </c>
      <c r="T190" s="144">
        <f t="shared" si="23"/>
        <v>0</v>
      </c>
      <c r="AR190" s="145" t="s">
        <v>198</v>
      </c>
      <c r="AT190" s="145" t="s">
        <v>260</v>
      </c>
      <c r="AU190" s="145" t="s">
        <v>82</v>
      </c>
      <c r="AY190" s="17" t="s">
        <v>155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7" t="s">
        <v>80</v>
      </c>
      <c r="BK190" s="146">
        <f t="shared" si="29"/>
        <v>0</v>
      </c>
      <c r="BL190" s="17" t="s">
        <v>90</v>
      </c>
      <c r="BM190" s="145" t="s">
        <v>679</v>
      </c>
    </row>
    <row r="191" spans="2:65" s="1" customFormat="1" ht="16.5" customHeight="1">
      <c r="B191" s="32"/>
      <c r="C191" s="175" t="s">
        <v>636</v>
      </c>
      <c r="D191" s="175" t="s">
        <v>260</v>
      </c>
      <c r="E191" s="176" t="s">
        <v>3127</v>
      </c>
      <c r="F191" s="177" t="s">
        <v>3128</v>
      </c>
      <c r="G191" s="178" t="s">
        <v>1702</v>
      </c>
      <c r="H191" s="179">
        <v>2</v>
      </c>
      <c r="I191" s="180"/>
      <c r="J191" s="181">
        <f t="shared" si="20"/>
        <v>0</v>
      </c>
      <c r="K191" s="182"/>
      <c r="L191" s="183"/>
      <c r="M191" s="184" t="s">
        <v>1</v>
      </c>
      <c r="N191" s="185" t="s">
        <v>38</v>
      </c>
      <c r="P191" s="143">
        <f t="shared" si="21"/>
        <v>0</v>
      </c>
      <c r="Q191" s="143">
        <v>0</v>
      </c>
      <c r="R191" s="143">
        <f t="shared" si="22"/>
        <v>0</v>
      </c>
      <c r="S191" s="143">
        <v>0</v>
      </c>
      <c r="T191" s="144">
        <f t="shared" si="23"/>
        <v>0</v>
      </c>
      <c r="AR191" s="145" t="s">
        <v>198</v>
      </c>
      <c r="AT191" s="145" t="s">
        <v>260</v>
      </c>
      <c r="AU191" s="145" t="s">
        <v>82</v>
      </c>
      <c r="AY191" s="17" t="s">
        <v>155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7" t="s">
        <v>80</v>
      </c>
      <c r="BK191" s="146">
        <f t="shared" si="29"/>
        <v>0</v>
      </c>
      <c r="BL191" s="17" t="s">
        <v>90</v>
      </c>
      <c r="BM191" s="145" t="s">
        <v>688</v>
      </c>
    </row>
    <row r="192" spans="2:65" s="11" customFormat="1" ht="25.95" customHeight="1">
      <c r="B192" s="121"/>
      <c r="D192" s="122" t="s">
        <v>72</v>
      </c>
      <c r="E192" s="123" t="s">
        <v>3129</v>
      </c>
      <c r="F192" s="123" t="s">
        <v>3130</v>
      </c>
      <c r="I192" s="124"/>
      <c r="J192" s="125">
        <f>BK192</f>
        <v>0</v>
      </c>
      <c r="L192" s="121"/>
      <c r="M192" s="126"/>
      <c r="P192" s="127">
        <f>SUM(P193:P195)</f>
        <v>0</v>
      </c>
      <c r="R192" s="127">
        <f>SUM(R193:R195)</f>
        <v>0</v>
      </c>
      <c r="T192" s="128">
        <f>SUM(T193:T195)</f>
        <v>0</v>
      </c>
      <c r="AR192" s="122" t="s">
        <v>80</v>
      </c>
      <c r="AT192" s="129" t="s">
        <v>72</v>
      </c>
      <c r="AU192" s="129" t="s">
        <v>73</v>
      </c>
      <c r="AY192" s="122" t="s">
        <v>155</v>
      </c>
      <c r="BK192" s="130">
        <f>SUM(BK193:BK195)</f>
        <v>0</v>
      </c>
    </row>
    <row r="193" spans="2:65" s="1" customFormat="1" ht="16.5" customHeight="1">
      <c r="B193" s="32"/>
      <c r="C193" s="133" t="s">
        <v>458</v>
      </c>
      <c r="D193" s="133" t="s">
        <v>158</v>
      </c>
      <c r="E193" s="134" t="s">
        <v>3131</v>
      </c>
      <c r="F193" s="135" t="s">
        <v>3132</v>
      </c>
      <c r="G193" s="136" t="s">
        <v>1702</v>
      </c>
      <c r="H193" s="137">
        <v>185</v>
      </c>
      <c r="I193" s="138"/>
      <c r="J193" s="139">
        <f>ROUND(I193*H193,2)</f>
        <v>0</v>
      </c>
      <c r="K193" s="140"/>
      <c r="L193" s="32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90</v>
      </c>
      <c r="AT193" s="145" t="s">
        <v>158</v>
      </c>
      <c r="AU193" s="145" t="s">
        <v>80</v>
      </c>
      <c r="AY193" s="17" t="s">
        <v>155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80</v>
      </c>
      <c r="BK193" s="146">
        <f>ROUND(I193*H193,2)</f>
        <v>0</v>
      </c>
      <c r="BL193" s="17" t="s">
        <v>90</v>
      </c>
      <c r="BM193" s="145" t="s">
        <v>692</v>
      </c>
    </row>
    <row r="194" spans="2:65" s="1" customFormat="1" ht="16.5" customHeight="1">
      <c r="B194" s="32"/>
      <c r="C194" s="133" t="s">
        <v>653</v>
      </c>
      <c r="D194" s="133" t="s">
        <v>158</v>
      </c>
      <c r="E194" s="134" t="s">
        <v>3133</v>
      </c>
      <c r="F194" s="135" t="s">
        <v>3134</v>
      </c>
      <c r="G194" s="136" t="s">
        <v>457</v>
      </c>
      <c r="H194" s="137">
        <v>400</v>
      </c>
      <c r="I194" s="138"/>
      <c r="J194" s="139">
        <f>ROUND(I194*H194,2)</f>
        <v>0</v>
      </c>
      <c r="K194" s="140"/>
      <c r="L194" s="32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90</v>
      </c>
      <c r="AT194" s="145" t="s">
        <v>158</v>
      </c>
      <c r="AU194" s="145" t="s">
        <v>80</v>
      </c>
      <c r="AY194" s="17" t="s">
        <v>155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80</v>
      </c>
      <c r="BK194" s="146">
        <f>ROUND(I194*H194,2)</f>
        <v>0</v>
      </c>
      <c r="BL194" s="17" t="s">
        <v>90</v>
      </c>
      <c r="BM194" s="145" t="s">
        <v>696</v>
      </c>
    </row>
    <row r="195" spans="2:65" s="1" customFormat="1" ht="16.5" customHeight="1">
      <c r="B195" s="32"/>
      <c r="C195" s="133" t="s">
        <v>463</v>
      </c>
      <c r="D195" s="133" t="s">
        <v>158</v>
      </c>
      <c r="E195" s="134" t="s">
        <v>3135</v>
      </c>
      <c r="F195" s="135" t="s">
        <v>3136</v>
      </c>
      <c r="G195" s="136" t="s">
        <v>1702</v>
      </c>
      <c r="H195" s="137">
        <v>5</v>
      </c>
      <c r="I195" s="138"/>
      <c r="J195" s="139">
        <f>ROUND(I195*H195,2)</f>
        <v>0</v>
      </c>
      <c r="K195" s="140"/>
      <c r="L195" s="32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90</v>
      </c>
      <c r="AT195" s="145" t="s">
        <v>158</v>
      </c>
      <c r="AU195" s="145" t="s">
        <v>80</v>
      </c>
      <c r="AY195" s="17" t="s">
        <v>155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80</v>
      </c>
      <c r="BK195" s="146">
        <f>ROUND(I195*H195,2)</f>
        <v>0</v>
      </c>
      <c r="BL195" s="17" t="s">
        <v>90</v>
      </c>
      <c r="BM195" s="145" t="s">
        <v>703</v>
      </c>
    </row>
    <row r="196" spans="2:65" s="11" customFormat="1" ht="25.95" customHeight="1">
      <c r="B196" s="121"/>
      <c r="D196" s="122" t="s">
        <v>72</v>
      </c>
      <c r="E196" s="123" t="s">
        <v>3137</v>
      </c>
      <c r="F196" s="123" t="s">
        <v>3138</v>
      </c>
      <c r="I196" s="124"/>
      <c r="J196" s="125">
        <f>BK196</f>
        <v>0</v>
      </c>
      <c r="L196" s="121"/>
      <c r="M196" s="126"/>
      <c r="P196" s="127">
        <f>SUM(P197:P199)</f>
        <v>0</v>
      </c>
      <c r="R196" s="127">
        <f>SUM(R197:R199)</f>
        <v>0</v>
      </c>
      <c r="T196" s="128">
        <f>SUM(T197:T199)</f>
        <v>0</v>
      </c>
      <c r="AR196" s="122" t="s">
        <v>80</v>
      </c>
      <c r="AT196" s="129" t="s">
        <v>72</v>
      </c>
      <c r="AU196" s="129" t="s">
        <v>73</v>
      </c>
      <c r="AY196" s="122" t="s">
        <v>155</v>
      </c>
      <c r="BK196" s="130">
        <f>SUM(BK197:BK199)</f>
        <v>0</v>
      </c>
    </row>
    <row r="197" spans="2:65" s="1" customFormat="1" ht="16.5" customHeight="1">
      <c r="B197" s="32"/>
      <c r="C197" s="133" t="s">
        <v>669</v>
      </c>
      <c r="D197" s="133" t="s">
        <v>158</v>
      </c>
      <c r="E197" s="134" t="s">
        <v>3139</v>
      </c>
      <c r="F197" s="135" t="s">
        <v>3140</v>
      </c>
      <c r="G197" s="136" t="s">
        <v>3141</v>
      </c>
      <c r="H197" s="137">
        <v>1</v>
      </c>
      <c r="I197" s="138"/>
      <c r="J197" s="139">
        <f>ROUND(I197*H197,2)</f>
        <v>0</v>
      </c>
      <c r="K197" s="140"/>
      <c r="L197" s="32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90</v>
      </c>
      <c r="AT197" s="145" t="s">
        <v>158</v>
      </c>
      <c r="AU197" s="145" t="s">
        <v>80</v>
      </c>
      <c r="AY197" s="17" t="s">
        <v>155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80</v>
      </c>
      <c r="BK197" s="146">
        <f>ROUND(I197*H197,2)</f>
        <v>0</v>
      </c>
      <c r="BL197" s="17" t="s">
        <v>90</v>
      </c>
      <c r="BM197" s="145" t="s">
        <v>725</v>
      </c>
    </row>
    <row r="198" spans="2:65" s="1" customFormat="1" ht="16.5" customHeight="1">
      <c r="B198" s="32"/>
      <c r="C198" s="133" t="s">
        <v>467</v>
      </c>
      <c r="D198" s="133" t="s">
        <v>158</v>
      </c>
      <c r="E198" s="134" t="s">
        <v>3142</v>
      </c>
      <c r="F198" s="135" t="s">
        <v>3143</v>
      </c>
      <c r="G198" s="136" t="s">
        <v>3141</v>
      </c>
      <c r="H198" s="137">
        <v>1</v>
      </c>
      <c r="I198" s="138"/>
      <c r="J198" s="139">
        <f>ROUND(I198*H198,2)</f>
        <v>0</v>
      </c>
      <c r="K198" s="140"/>
      <c r="L198" s="32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90</v>
      </c>
      <c r="AT198" s="145" t="s">
        <v>158</v>
      </c>
      <c r="AU198" s="145" t="s">
        <v>80</v>
      </c>
      <c r="AY198" s="17" t="s">
        <v>155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80</v>
      </c>
      <c r="BK198" s="146">
        <f>ROUND(I198*H198,2)</f>
        <v>0</v>
      </c>
      <c r="BL198" s="17" t="s">
        <v>90</v>
      </c>
      <c r="BM198" s="145" t="s">
        <v>729</v>
      </c>
    </row>
    <row r="199" spans="2:65" s="1" customFormat="1" ht="16.5" customHeight="1">
      <c r="B199" s="32"/>
      <c r="C199" s="133" t="s">
        <v>685</v>
      </c>
      <c r="D199" s="133" t="s">
        <v>158</v>
      </c>
      <c r="E199" s="134" t="s">
        <v>3144</v>
      </c>
      <c r="F199" s="135" t="s">
        <v>3145</v>
      </c>
      <c r="G199" s="136" t="s">
        <v>3141</v>
      </c>
      <c r="H199" s="137">
        <v>1</v>
      </c>
      <c r="I199" s="138"/>
      <c r="J199" s="139">
        <f>ROUND(I199*H199,2)</f>
        <v>0</v>
      </c>
      <c r="K199" s="140"/>
      <c r="L199" s="32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90</v>
      </c>
      <c r="AT199" s="145" t="s">
        <v>158</v>
      </c>
      <c r="AU199" s="145" t="s">
        <v>80</v>
      </c>
      <c r="AY199" s="17" t="s">
        <v>155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80</v>
      </c>
      <c r="BK199" s="146">
        <f>ROUND(I199*H199,2)</f>
        <v>0</v>
      </c>
      <c r="BL199" s="17" t="s">
        <v>90</v>
      </c>
      <c r="BM199" s="145" t="s">
        <v>824</v>
      </c>
    </row>
    <row r="200" spans="2:65" s="11" customFormat="1" ht="25.95" customHeight="1">
      <c r="B200" s="121"/>
      <c r="D200" s="122" t="s">
        <v>72</v>
      </c>
      <c r="E200" s="123" t="s">
        <v>153</v>
      </c>
      <c r="F200" s="123" t="s">
        <v>153</v>
      </c>
      <c r="I200" s="124"/>
      <c r="J200" s="125">
        <f>BK200</f>
        <v>0</v>
      </c>
      <c r="L200" s="121"/>
      <c r="M200" s="126"/>
      <c r="P200" s="127">
        <f>P201</f>
        <v>0</v>
      </c>
      <c r="R200" s="127">
        <f>R201</f>
        <v>0</v>
      </c>
      <c r="T200" s="128">
        <f>T201</f>
        <v>0</v>
      </c>
      <c r="AR200" s="122" t="s">
        <v>80</v>
      </c>
      <c r="AT200" s="129" t="s">
        <v>72</v>
      </c>
      <c r="AU200" s="129" t="s">
        <v>73</v>
      </c>
      <c r="AY200" s="122" t="s">
        <v>155</v>
      </c>
      <c r="BK200" s="130">
        <f>BK201</f>
        <v>0</v>
      </c>
    </row>
    <row r="201" spans="2:65" s="11" customFormat="1" ht="22.8" customHeight="1">
      <c r="B201" s="121"/>
      <c r="D201" s="122" t="s">
        <v>72</v>
      </c>
      <c r="E201" s="131" t="s">
        <v>3146</v>
      </c>
      <c r="F201" s="131" t="s">
        <v>3147</v>
      </c>
      <c r="I201" s="124"/>
      <c r="J201" s="132">
        <f>BK201</f>
        <v>0</v>
      </c>
      <c r="L201" s="121"/>
      <c r="M201" s="126"/>
      <c r="P201" s="127">
        <f>SUM(P202:P234)</f>
        <v>0</v>
      </c>
      <c r="R201" s="127">
        <f>SUM(R202:R234)</f>
        <v>0</v>
      </c>
      <c r="T201" s="128">
        <f>SUM(T202:T234)</f>
        <v>0</v>
      </c>
      <c r="AR201" s="122" t="s">
        <v>80</v>
      </c>
      <c r="AT201" s="129" t="s">
        <v>72</v>
      </c>
      <c r="AU201" s="129" t="s">
        <v>80</v>
      </c>
      <c r="AY201" s="122" t="s">
        <v>155</v>
      </c>
      <c r="BK201" s="130">
        <f>SUM(BK202:BK234)</f>
        <v>0</v>
      </c>
    </row>
    <row r="202" spans="2:65" s="1" customFormat="1" ht="16.5" customHeight="1">
      <c r="B202" s="32"/>
      <c r="C202" s="175" t="s">
        <v>475</v>
      </c>
      <c r="D202" s="175" t="s">
        <v>260</v>
      </c>
      <c r="E202" s="176" t="s">
        <v>3148</v>
      </c>
      <c r="F202" s="177" t="s">
        <v>3063</v>
      </c>
      <c r="G202" s="178" t="s">
        <v>1702</v>
      </c>
      <c r="H202" s="179">
        <v>200</v>
      </c>
      <c r="I202" s="180"/>
      <c r="J202" s="181">
        <f t="shared" ref="J202:J234" si="30">ROUND(I202*H202,2)</f>
        <v>0</v>
      </c>
      <c r="K202" s="182"/>
      <c r="L202" s="183"/>
      <c r="M202" s="184" t="s">
        <v>1</v>
      </c>
      <c r="N202" s="185" t="s">
        <v>38</v>
      </c>
      <c r="P202" s="143">
        <f t="shared" ref="P202:P234" si="31">O202*H202</f>
        <v>0</v>
      </c>
      <c r="Q202" s="143">
        <v>0</v>
      </c>
      <c r="R202" s="143">
        <f t="shared" ref="R202:R234" si="32">Q202*H202</f>
        <v>0</v>
      </c>
      <c r="S202" s="143">
        <v>0</v>
      </c>
      <c r="T202" s="144">
        <f t="shared" ref="T202:T234" si="33">S202*H202</f>
        <v>0</v>
      </c>
      <c r="AR202" s="145" t="s">
        <v>198</v>
      </c>
      <c r="AT202" s="145" t="s">
        <v>260</v>
      </c>
      <c r="AU202" s="145" t="s">
        <v>82</v>
      </c>
      <c r="AY202" s="17" t="s">
        <v>155</v>
      </c>
      <c r="BE202" s="146">
        <f t="shared" ref="BE202:BE234" si="34">IF(N202="základní",J202,0)</f>
        <v>0</v>
      </c>
      <c r="BF202" s="146">
        <f t="shared" ref="BF202:BF234" si="35">IF(N202="snížená",J202,0)</f>
        <v>0</v>
      </c>
      <c r="BG202" s="146">
        <f t="shared" ref="BG202:BG234" si="36">IF(N202="zákl. přenesená",J202,0)</f>
        <v>0</v>
      </c>
      <c r="BH202" s="146">
        <f t="shared" ref="BH202:BH234" si="37">IF(N202="sníž. přenesená",J202,0)</f>
        <v>0</v>
      </c>
      <c r="BI202" s="146">
        <f t="shared" ref="BI202:BI234" si="38">IF(N202="nulová",J202,0)</f>
        <v>0</v>
      </c>
      <c r="BJ202" s="17" t="s">
        <v>80</v>
      </c>
      <c r="BK202" s="146">
        <f t="shared" ref="BK202:BK234" si="39">ROUND(I202*H202,2)</f>
        <v>0</v>
      </c>
      <c r="BL202" s="17" t="s">
        <v>90</v>
      </c>
      <c r="BM202" s="145" t="s">
        <v>828</v>
      </c>
    </row>
    <row r="203" spans="2:65" s="1" customFormat="1" ht="16.5" customHeight="1">
      <c r="B203" s="32"/>
      <c r="C203" s="175" t="s">
        <v>693</v>
      </c>
      <c r="D203" s="175" t="s">
        <v>260</v>
      </c>
      <c r="E203" s="176" t="s">
        <v>3149</v>
      </c>
      <c r="F203" s="177" t="s">
        <v>3065</v>
      </c>
      <c r="G203" s="178" t="s">
        <v>1702</v>
      </c>
      <c r="H203" s="179">
        <v>10</v>
      </c>
      <c r="I203" s="180"/>
      <c r="J203" s="181">
        <f t="shared" si="30"/>
        <v>0</v>
      </c>
      <c r="K203" s="182"/>
      <c r="L203" s="183"/>
      <c r="M203" s="184" t="s">
        <v>1</v>
      </c>
      <c r="N203" s="185" t="s">
        <v>38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198</v>
      </c>
      <c r="AT203" s="145" t="s">
        <v>260</v>
      </c>
      <c r="AU203" s="145" t="s">
        <v>82</v>
      </c>
      <c r="AY203" s="17" t="s">
        <v>155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7" t="s">
        <v>80</v>
      </c>
      <c r="BK203" s="146">
        <f t="shared" si="39"/>
        <v>0</v>
      </c>
      <c r="BL203" s="17" t="s">
        <v>90</v>
      </c>
      <c r="BM203" s="145" t="s">
        <v>854</v>
      </c>
    </row>
    <row r="204" spans="2:65" s="1" customFormat="1" ht="16.5" customHeight="1">
      <c r="B204" s="32"/>
      <c r="C204" s="175" t="s">
        <v>483</v>
      </c>
      <c r="D204" s="175" t="s">
        <v>260</v>
      </c>
      <c r="E204" s="176" t="s">
        <v>3150</v>
      </c>
      <c r="F204" s="177" t="s">
        <v>3067</v>
      </c>
      <c r="G204" s="178" t="s">
        <v>1702</v>
      </c>
      <c r="H204" s="179">
        <v>150</v>
      </c>
      <c r="I204" s="180"/>
      <c r="J204" s="181">
        <f t="shared" si="30"/>
        <v>0</v>
      </c>
      <c r="K204" s="182"/>
      <c r="L204" s="183"/>
      <c r="M204" s="184" t="s">
        <v>1</v>
      </c>
      <c r="N204" s="185" t="s">
        <v>38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198</v>
      </c>
      <c r="AT204" s="145" t="s">
        <v>260</v>
      </c>
      <c r="AU204" s="145" t="s">
        <v>82</v>
      </c>
      <c r="AY204" s="17" t="s">
        <v>155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7" t="s">
        <v>80</v>
      </c>
      <c r="BK204" s="146">
        <f t="shared" si="39"/>
        <v>0</v>
      </c>
      <c r="BL204" s="17" t="s">
        <v>90</v>
      </c>
      <c r="BM204" s="145" t="s">
        <v>875</v>
      </c>
    </row>
    <row r="205" spans="2:65" s="1" customFormat="1" ht="16.5" customHeight="1">
      <c r="B205" s="32"/>
      <c r="C205" s="175" t="s">
        <v>706</v>
      </c>
      <c r="D205" s="175" t="s">
        <v>260</v>
      </c>
      <c r="E205" s="176" t="s">
        <v>3151</v>
      </c>
      <c r="F205" s="177" t="s">
        <v>3069</v>
      </c>
      <c r="G205" s="178" t="s">
        <v>457</v>
      </c>
      <c r="H205" s="179">
        <v>80</v>
      </c>
      <c r="I205" s="180"/>
      <c r="J205" s="181">
        <f t="shared" si="30"/>
        <v>0</v>
      </c>
      <c r="K205" s="182"/>
      <c r="L205" s="183"/>
      <c r="M205" s="184" t="s">
        <v>1</v>
      </c>
      <c r="N205" s="185" t="s">
        <v>38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198</v>
      </c>
      <c r="AT205" s="145" t="s">
        <v>260</v>
      </c>
      <c r="AU205" s="145" t="s">
        <v>82</v>
      </c>
      <c r="AY205" s="17" t="s">
        <v>155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7" t="s">
        <v>80</v>
      </c>
      <c r="BK205" s="146">
        <f t="shared" si="39"/>
        <v>0</v>
      </c>
      <c r="BL205" s="17" t="s">
        <v>90</v>
      </c>
      <c r="BM205" s="145" t="s">
        <v>880</v>
      </c>
    </row>
    <row r="206" spans="2:65" s="1" customFormat="1" ht="16.5" customHeight="1">
      <c r="B206" s="32"/>
      <c r="C206" s="175" t="s">
        <v>489</v>
      </c>
      <c r="D206" s="175" t="s">
        <v>260</v>
      </c>
      <c r="E206" s="176" t="s">
        <v>3152</v>
      </c>
      <c r="F206" s="177" t="s">
        <v>3071</v>
      </c>
      <c r="G206" s="178" t="s">
        <v>457</v>
      </c>
      <c r="H206" s="179">
        <v>40</v>
      </c>
      <c r="I206" s="180"/>
      <c r="J206" s="181">
        <f t="shared" si="30"/>
        <v>0</v>
      </c>
      <c r="K206" s="182"/>
      <c r="L206" s="183"/>
      <c r="M206" s="184" t="s">
        <v>1</v>
      </c>
      <c r="N206" s="185" t="s">
        <v>38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198</v>
      </c>
      <c r="AT206" s="145" t="s">
        <v>260</v>
      </c>
      <c r="AU206" s="145" t="s">
        <v>82</v>
      </c>
      <c r="AY206" s="17" t="s">
        <v>155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7" t="s">
        <v>80</v>
      </c>
      <c r="BK206" s="146">
        <f t="shared" si="39"/>
        <v>0</v>
      </c>
      <c r="BL206" s="17" t="s">
        <v>90</v>
      </c>
      <c r="BM206" s="145" t="s">
        <v>884</v>
      </c>
    </row>
    <row r="207" spans="2:65" s="1" customFormat="1" ht="16.5" customHeight="1">
      <c r="B207" s="32"/>
      <c r="C207" s="175" t="s">
        <v>719</v>
      </c>
      <c r="D207" s="175" t="s">
        <v>260</v>
      </c>
      <c r="E207" s="176" t="s">
        <v>3153</v>
      </c>
      <c r="F207" s="177" t="s">
        <v>3073</v>
      </c>
      <c r="G207" s="178" t="s">
        <v>457</v>
      </c>
      <c r="H207" s="179">
        <v>220</v>
      </c>
      <c r="I207" s="180"/>
      <c r="J207" s="181">
        <f t="shared" si="30"/>
        <v>0</v>
      </c>
      <c r="K207" s="182"/>
      <c r="L207" s="183"/>
      <c r="M207" s="184" t="s">
        <v>1</v>
      </c>
      <c r="N207" s="185" t="s">
        <v>38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198</v>
      </c>
      <c r="AT207" s="145" t="s">
        <v>260</v>
      </c>
      <c r="AU207" s="145" t="s">
        <v>82</v>
      </c>
      <c r="AY207" s="17" t="s">
        <v>155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7" t="s">
        <v>80</v>
      </c>
      <c r="BK207" s="146">
        <f t="shared" si="39"/>
        <v>0</v>
      </c>
      <c r="BL207" s="17" t="s">
        <v>90</v>
      </c>
      <c r="BM207" s="145" t="s">
        <v>889</v>
      </c>
    </row>
    <row r="208" spans="2:65" s="1" customFormat="1" ht="16.5" customHeight="1">
      <c r="B208" s="32"/>
      <c r="C208" s="175" t="s">
        <v>494</v>
      </c>
      <c r="D208" s="175" t="s">
        <v>260</v>
      </c>
      <c r="E208" s="176" t="s">
        <v>3154</v>
      </c>
      <c r="F208" s="177" t="s">
        <v>3075</v>
      </c>
      <c r="G208" s="178" t="s">
        <v>457</v>
      </c>
      <c r="H208" s="179">
        <v>25</v>
      </c>
      <c r="I208" s="180"/>
      <c r="J208" s="181">
        <f t="shared" si="30"/>
        <v>0</v>
      </c>
      <c r="K208" s="182"/>
      <c r="L208" s="183"/>
      <c r="M208" s="184" t="s">
        <v>1</v>
      </c>
      <c r="N208" s="185" t="s">
        <v>38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198</v>
      </c>
      <c r="AT208" s="145" t="s">
        <v>260</v>
      </c>
      <c r="AU208" s="145" t="s">
        <v>82</v>
      </c>
      <c r="AY208" s="17" t="s">
        <v>155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7" t="s">
        <v>80</v>
      </c>
      <c r="BK208" s="146">
        <f t="shared" si="39"/>
        <v>0</v>
      </c>
      <c r="BL208" s="17" t="s">
        <v>90</v>
      </c>
      <c r="BM208" s="145" t="s">
        <v>897</v>
      </c>
    </row>
    <row r="209" spans="2:65" s="1" customFormat="1" ht="16.5" customHeight="1">
      <c r="B209" s="32"/>
      <c r="C209" s="175" t="s">
        <v>726</v>
      </c>
      <c r="D209" s="175" t="s">
        <v>260</v>
      </c>
      <c r="E209" s="176" t="s">
        <v>3155</v>
      </c>
      <c r="F209" s="177" t="s">
        <v>3077</v>
      </c>
      <c r="G209" s="178" t="s">
        <v>457</v>
      </c>
      <c r="H209" s="179">
        <v>1008</v>
      </c>
      <c r="I209" s="180"/>
      <c r="J209" s="181">
        <f t="shared" si="30"/>
        <v>0</v>
      </c>
      <c r="K209" s="182"/>
      <c r="L209" s="183"/>
      <c r="M209" s="184" t="s">
        <v>1</v>
      </c>
      <c r="N209" s="185" t="s">
        <v>38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198</v>
      </c>
      <c r="AT209" s="145" t="s">
        <v>260</v>
      </c>
      <c r="AU209" s="145" t="s">
        <v>82</v>
      </c>
      <c r="AY209" s="17" t="s">
        <v>155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7" t="s">
        <v>80</v>
      </c>
      <c r="BK209" s="146">
        <f t="shared" si="39"/>
        <v>0</v>
      </c>
      <c r="BL209" s="17" t="s">
        <v>90</v>
      </c>
      <c r="BM209" s="145" t="s">
        <v>901</v>
      </c>
    </row>
    <row r="210" spans="2:65" s="1" customFormat="1" ht="16.5" customHeight="1">
      <c r="B210" s="32"/>
      <c r="C210" s="175" t="s">
        <v>501</v>
      </c>
      <c r="D210" s="175" t="s">
        <v>260</v>
      </c>
      <c r="E210" s="176" t="s">
        <v>3156</v>
      </c>
      <c r="F210" s="177" t="s">
        <v>3079</v>
      </c>
      <c r="G210" s="178" t="s">
        <v>457</v>
      </c>
      <c r="H210" s="179">
        <v>866</v>
      </c>
      <c r="I210" s="180"/>
      <c r="J210" s="181">
        <f t="shared" si="30"/>
        <v>0</v>
      </c>
      <c r="K210" s="182"/>
      <c r="L210" s="183"/>
      <c r="M210" s="184" t="s">
        <v>1</v>
      </c>
      <c r="N210" s="185" t="s">
        <v>38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198</v>
      </c>
      <c r="AT210" s="145" t="s">
        <v>260</v>
      </c>
      <c r="AU210" s="145" t="s">
        <v>82</v>
      </c>
      <c r="AY210" s="17" t="s">
        <v>155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7" t="s">
        <v>80</v>
      </c>
      <c r="BK210" s="146">
        <f t="shared" si="39"/>
        <v>0</v>
      </c>
      <c r="BL210" s="17" t="s">
        <v>90</v>
      </c>
      <c r="BM210" s="145" t="s">
        <v>910</v>
      </c>
    </row>
    <row r="211" spans="2:65" s="1" customFormat="1" ht="16.5" customHeight="1">
      <c r="B211" s="32"/>
      <c r="C211" s="175" t="s">
        <v>825</v>
      </c>
      <c r="D211" s="175" t="s">
        <v>260</v>
      </c>
      <c r="E211" s="176" t="s">
        <v>3157</v>
      </c>
      <c r="F211" s="177" t="s">
        <v>3083</v>
      </c>
      <c r="G211" s="178" t="s">
        <v>457</v>
      </c>
      <c r="H211" s="179">
        <v>136</v>
      </c>
      <c r="I211" s="180"/>
      <c r="J211" s="181">
        <f t="shared" si="30"/>
        <v>0</v>
      </c>
      <c r="K211" s="182"/>
      <c r="L211" s="183"/>
      <c r="M211" s="184" t="s">
        <v>1</v>
      </c>
      <c r="N211" s="185" t="s">
        <v>38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0</v>
      </c>
      <c r="T211" s="144">
        <f t="shared" si="33"/>
        <v>0</v>
      </c>
      <c r="AR211" s="145" t="s">
        <v>198</v>
      </c>
      <c r="AT211" s="145" t="s">
        <v>260</v>
      </c>
      <c r="AU211" s="145" t="s">
        <v>82</v>
      </c>
      <c r="AY211" s="17" t="s">
        <v>155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7" t="s">
        <v>80</v>
      </c>
      <c r="BK211" s="146">
        <f t="shared" si="39"/>
        <v>0</v>
      </c>
      <c r="BL211" s="17" t="s">
        <v>90</v>
      </c>
      <c r="BM211" s="145" t="s">
        <v>916</v>
      </c>
    </row>
    <row r="212" spans="2:65" s="1" customFormat="1" ht="16.5" customHeight="1">
      <c r="B212" s="32"/>
      <c r="C212" s="175" t="s">
        <v>505</v>
      </c>
      <c r="D212" s="175" t="s">
        <v>260</v>
      </c>
      <c r="E212" s="176" t="s">
        <v>3158</v>
      </c>
      <c r="F212" s="177" t="s">
        <v>3081</v>
      </c>
      <c r="G212" s="178" t="s">
        <v>457</v>
      </c>
      <c r="H212" s="179">
        <v>63</v>
      </c>
      <c r="I212" s="180"/>
      <c r="J212" s="181">
        <f t="shared" si="30"/>
        <v>0</v>
      </c>
      <c r="K212" s="182"/>
      <c r="L212" s="183"/>
      <c r="M212" s="184" t="s">
        <v>1</v>
      </c>
      <c r="N212" s="185" t="s">
        <v>38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</v>
      </c>
      <c r="T212" s="144">
        <f t="shared" si="33"/>
        <v>0</v>
      </c>
      <c r="AR212" s="145" t="s">
        <v>198</v>
      </c>
      <c r="AT212" s="145" t="s">
        <v>260</v>
      </c>
      <c r="AU212" s="145" t="s">
        <v>82</v>
      </c>
      <c r="AY212" s="17" t="s">
        <v>155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7" t="s">
        <v>80</v>
      </c>
      <c r="BK212" s="146">
        <f t="shared" si="39"/>
        <v>0</v>
      </c>
      <c r="BL212" s="17" t="s">
        <v>90</v>
      </c>
      <c r="BM212" s="145" t="s">
        <v>923</v>
      </c>
    </row>
    <row r="213" spans="2:65" s="1" customFormat="1" ht="16.5" customHeight="1">
      <c r="B213" s="32"/>
      <c r="C213" s="175" t="s">
        <v>841</v>
      </c>
      <c r="D213" s="175" t="s">
        <v>260</v>
      </c>
      <c r="E213" s="176" t="s">
        <v>3159</v>
      </c>
      <c r="F213" s="177" t="s">
        <v>3085</v>
      </c>
      <c r="G213" s="178" t="s">
        <v>457</v>
      </c>
      <c r="H213" s="179">
        <v>63</v>
      </c>
      <c r="I213" s="180"/>
      <c r="J213" s="181">
        <f t="shared" si="30"/>
        <v>0</v>
      </c>
      <c r="K213" s="182"/>
      <c r="L213" s="183"/>
      <c r="M213" s="184" t="s">
        <v>1</v>
      </c>
      <c r="N213" s="185" t="s">
        <v>38</v>
      </c>
      <c r="P213" s="143">
        <f t="shared" si="31"/>
        <v>0</v>
      </c>
      <c r="Q213" s="143">
        <v>0</v>
      </c>
      <c r="R213" s="143">
        <f t="shared" si="32"/>
        <v>0</v>
      </c>
      <c r="S213" s="143">
        <v>0</v>
      </c>
      <c r="T213" s="144">
        <f t="shared" si="33"/>
        <v>0</v>
      </c>
      <c r="AR213" s="145" t="s">
        <v>198</v>
      </c>
      <c r="AT213" s="145" t="s">
        <v>260</v>
      </c>
      <c r="AU213" s="145" t="s">
        <v>82</v>
      </c>
      <c r="AY213" s="17" t="s">
        <v>155</v>
      </c>
      <c r="BE213" s="146">
        <f t="shared" si="34"/>
        <v>0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7" t="s">
        <v>80</v>
      </c>
      <c r="BK213" s="146">
        <f t="shared" si="39"/>
        <v>0</v>
      </c>
      <c r="BL213" s="17" t="s">
        <v>90</v>
      </c>
      <c r="BM213" s="145" t="s">
        <v>928</v>
      </c>
    </row>
    <row r="214" spans="2:65" s="1" customFormat="1" ht="16.5" customHeight="1">
      <c r="B214" s="32"/>
      <c r="C214" s="175" t="s">
        <v>512</v>
      </c>
      <c r="D214" s="175" t="s">
        <v>260</v>
      </c>
      <c r="E214" s="176" t="s">
        <v>3160</v>
      </c>
      <c r="F214" s="177" t="s">
        <v>3087</v>
      </c>
      <c r="G214" s="178" t="s">
        <v>457</v>
      </c>
      <c r="H214" s="179">
        <v>136</v>
      </c>
      <c r="I214" s="180"/>
      <c r="J214" s="181">
        <f t="shared" si="30"/>
        <v>0</v>
      </c>
      <c r="K214" s="182"/>
      <c r="L214" s="183"/>
      <c r="M214" s="184" t="s">
        <v>1</v>
      </c>
      <c r="N214" s="185" t="s">
        <v>38</v>
      </c>
      <c r="P214" s="143">
        <f t="shared" si="31"/>
        <v>0</v>
      </c>
      <c r="Q214" s="143">
        <v>0</v>
      </c>
      <c r="R214" s="143">
        <f t="shared" si="32"/>
        <v>0</v>
      </c>
      <c r="S214" s="143">
        <v>0</v>
      </c>
      <c r="T214" s="144">
        <f t="shared" si="33"/>
        <v>0</v>
      </c>
      <c r="AR214" s="145" t="s">
        <v>198</v>
      </c>
      <c r="AT214" s="145" t="s">
        <v>260</v>
      </c>
      <c r="AU214" s="145" t="s">
        <v>82</v>
      </c>
      <c r="AY214" s="17" t="s">
        <v>155</v>
      </c>
      <c r="BE214" s="146">
        <f t="shared" si="34"/>
        <v>0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7" t="s">
        <v>80</v>
      </c>
      <c r="BK214" s="146">
        <f t="shared" si="39"/>
        <v>0</v>
      </c>
      <c r="BL214" s="17" t="s">
        <v>90</v>
      </c>
      <c r="BM214" s="145" t="s">
        <v>954</v>
      </c>
    </row>
    <row r="215" spans="2:65" s="1" customFormat="1" ht="16.5" customHeight="1">
      <c r="B215" s="32"/>
      <c r="C215" s="133" t="s">
        <v>851</v>
      </c>
      <c r="D215" s="133" t="s">
        <v>158</v>
      </c>
      <c r="E215" s="134" t="s">
        <v>3161</v>
      </c>
      <c r="F215" s="135" t="s">
        <v>3089</v>
      </c>
      <c r="G215" s="136" t="s">
        <v>1702</v>
      </c>
      <c r="H215" s="137">
        <v>4</v>
      </c>
      <c r="I215" s="138"/>
      <c r="J215" s="139">
        <f t="shared" si="30"/>
        <v>0</v>
      </c>
      <c r="K215" s="140"/>
      <c r="L215" s="32"/>
      <c r="M215" s="141" t="s">
        <v>1</v>
      </c>
      <c r="N215" s="142" t="s">
        <v>38</v>
      </c>
      <c r="P215" s="143">
        <f t="shared" si="31"/>
        <v>0</v>
      </c>
      <c r="Q215" s="143">
        <v>0</v>
      </c>
      <c r="R215" s="143">
        <f t="shared" si="32"/>
        <v>0</v>
      </c>
      <c r="S215" s="143">
        <v>0</v>
      </c>
      <c r="T215" s="144">
        <f t="shared" si="33"/>
        <v>0</v>
      </c>
      <c r="AR215" s="145" t="s">
        <v>90</v>
      </c>
      <c r="AT215" s="145" t="s">
        <v>158</v>
      </c>
      <c r="AU215" s="145" t="s">
        <v>82</v>
      </c>
      <c r="AY215" s="17" t="s">
        <v>155</v>
      </c>
      <c r="BE215" s="146">
        <f t="shared" si="34"/>
        <v>0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7" t="s">
        <v>80</v>
      </c>
      <c r="BK215" s="146">
        <f t="shared" si="39"/>
        <v>0</v>
      </c>
      <c r="BL215" s="17" t="s">
        <v>90</v>
      </c>
      <c r="BM215" s="145" t="s">
        <v>958</v>
      </c>
    </row>
    <row r="216" spans="2:65" s="1" customFormat="1" ht="16.5" customHeight="1">
      <c r="B216" s="32"/>
      <c r="C216" s="133" t="s">
        <v>517</v>
      </c>
      <c r="D216" s="133" t="s">
        <v>158</v>
      </c>
      <c r="E216" s="134" t="s">
        <v>3162</v>
      </c>
      <c r="F216" s="135" t="s">
        <v>3091</v>
      </c>
      <c r="G216" s="136" t="s">
        <v>1702</v>
      </c>
      <c r="H216" s="137">
        <v>1</v>
      </c>
      <c r="I216" s="138"/>
      <c r="J216" s="139">
        <f t="shared" si="30"/>
        <v>0</v>
      </c>
      <c r="K216" s="140"/>
      <c r="L216" s="32"/>
      <c r="M216" s="141" t="s">
        <v>1</v>
      </c>
      <c r="N216" s="142" t="s">
        <v>38</v>
      </c>
      <c r="P216" s="143">
        <f t="shared" si="31"/>
        <v>0</v>
      </c>
      <c r="Q216" s="143">
        <v>0</v>
      </c>
      <c r="R216" s="143">
        <f t="shared" si="32"/>
        <v>0</v>
      </c>
      <c r="S216" s="143">
        <v>0</v>
      </c>
      <c r="T216" s="144">
        <f t="shared" si="33"/>
        <v>0</v>
      </c>
      <c r="AR216" s="145" t="s">
        <v>90</v>
      </c>
      <c r="AT216" s="145" t="s">
        <v>158</v>
      </c>
      <c r="AU216" s="145" t="s">
        <v>82</v>
      </c>
      <c r="AY216" s="17" t="s">
        <v>155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7" t="s">
        <v>80</v>
      </c>
      <c r="BK216" s="146">
        <f t="shared" si="39"/>
        <v>0</v>
      </c>
      <c r="BL216" s="17" t="s">
        <v>90</v>
      </c>
      <c r="BM216" s="145" t="s">
        <v>974</v>
      </c>
    </row>
    <row r="217" spans="2:65" s="1" customFormat="1" ht="16.5" customHeight="1">
      <c r="B217" s="32"/>
      <c r="C217" s="175" t="s">
        <v>872</v>
      </c>
      <c r="D217" s="175" t="s">
        <v>260</v>
      </c>
      <c r="E217" s="176" t="s">
        <v>3163</v>
      </c>
      <c r="F217" s="177" t="s">
        <v>3093</v>
      </c>
      <c r="G217" s="178" t="s">
        <v>1702</v>
      </c>
      <c r="H217" s="179">
        <v>20</v>
      </c>
      <c r="I217" s="180"/>
      <c r="J217" s="181">
        <f t="shared" si="30"/>
        <v>0</v>
      </c>
      <c r="K217" s="182"/>
      <c r="L217" s="183"/>
      <c r="M217" s="184" t="s">
        <v>1</v>
      </c>
      <c r="N217" s="185" t="s">
        <v>38</v>
      </c>
      <c r="P217" s="143">
        <f t="shared" si="31"/>
        <v>0</v>
      </c>
      <c r="Q217" s="143">
        <v>0</v>
      </c>
      <c r="R217" s="143">
        <f t="shared" si="32"/>
        <v>0</v>
      </c>
      <c r="S217" s="143">
        <v>0</v>
      </c>
      <c r="T217" s="144">
        <f t="shared" si="33"/>
        <v>0</v>
      </c>
      <c r="AR217" s="145" t="s">
        <v>198</v>
      </c>
      <c r="AT217" s="145" t="s">
        <v>260</v>
      </c>
      <c r="AU217" s="145" t="s">
        <v>82</v>
      </c>
      <c r="AY217" s="17" t="s">
        <v>155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7" t="s">
        <v>80</v>
      </c>
      <c r="BK217" s="146">
        <f t="shared" si="39"/>
        <v>0</v>
      </c>
      <c r="BL217" s="17" t="s">
        <v>90</v>
      </c>
      <c r="BM217" s="145" t="s">
        <v>982</v>
      </c>
    </row>
    <row r="218" spans="2:65" s="1" customFormat="1" ht="16.5" customHeight="1">
      <c r="B218" s="32"/>
      <c r="C218" s="175" t="s">
        <v>531</v>
      </c>
      <c r="D218" s="175" t="s">
        <v>260</v>
      </c>
      <c r="E218" s="176" t="s">
        <v>3164</v>
      </c>
      <c r="F218" s="177" t="s">
        <v>3095</v>
      </c>
      <c r="G218" s="178" t="s">
        <v>1702</v>
      </c>
      <c r="H218" s="179">
        <v>1</v>
      </c>
      <c r="I218" s="180"/>
      <c r="J218" s="181">
        <f t="shared" si="30"/>
        <v>0</v>
      </c>
      <c r="K218" s="182"/>
      <c r="L218" s="183"/>
      <c r="M218" s="184" t="s">
        <v>1</v>
      </c>
      <c r="N218" s="185" t="s">
        <v>38</v>
      </c>
      <c r="P218" s="143">
        <f t="shared" si="31"/>
        <v>0</v>
      </c>
      <c r="Q218" s="143">
        <v>0</v>
      </c>
      <c r="R218" s="143">
        <f t="shared" si="32"/>
        <v>0</v>
      </c>
      <c r="S218" s="143">
        <v>0</v>
      </c>
      <c r="T218" s="144">
        <f t="shared" si="33"/>
        <v>0</v>
      </c>
      <c r="AR218" s="145" t="s">
        <v>198</v>
      </c>
      <c r="AT218" s="145" t="s">
        <v>260</v>
      </c>
      <c r="AU218" s="145" t="s">
        <v>82</v>
      </c>
      <c r="AY218" s="17" t="s">
        <v>155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7" t="s">
        <v>80</v>
      </c>
      <c r="BK218" s="146">
        <f t="shared" si="39"/>
        <v>0</v>
      </c>
      <c r="BL218" s="17" t="s">
        <v>90</v>
      </c>
      <c r="BM218" s="145" t="s">
        <v>988</v>
      </c>
    </row>
    <row r="219" spans="2:65" s="1" customFormat="1" ht="16.5" customHeight="1">
      <c r="B219" s="32"/>
      <c r="C219" s="175" t="s">
        <v>881</v>
      </c>
      <c r="D219" s="175" t="s">
        <v>260</v>
      </c>
      <c r="E219" s="176" t="s">
        <v>3165</v>
      </c>
      <c r="F219" s="177" t="s">
        <v>3097</v>
      </c>
      <c r="G219" s="178" t="s">
        <v>1702</v>
      </c>
      <c r="H219" s="179">
        <v>10</v>
      </c>
      <c r="I219" s="180"/>
      <c r="J219" s="181">
        <f t="shared" si="30"/>
        <v>0</v>
      </c>
      <c r="K219" s="182"/>
      <c r="L219" s="183"/>
      <c r="M219" s="184" t="s">
        <v>1</v>
      </c>
      <c r="N219" s="185" t="s">
        <v>38</v>
      </c>
      <c r="P219" s="143">
        <f t="shared" si="31"/>
        <v>0</v>
      </c>
      <c r="Q219" s="143">
        <v>0</v>
      </c>
      <c r="R219" s="143">
        <f t="shared" si="32"/>
        <v>0</v>
      </c>
      <c r="S219" s="143">
        <v>0</v>
      </c>
      <c r="T219" s="144">
        <f t="shared" si="33"/>
        <v>0</v>
      </c>
      <c r="AR219" s="145" t="s">
        <v>198</v>
      </c>
      <c r="AT219" s="145" t="s">
        <v>260</v>
      </c>
      <c r="AU219" s="145" t="s">
        <v>82</v>
      </c>
      <c r="AY219" s="17" t="s">
        <v>155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7" t="s">
        <v>80</v>
      </c>
      <c r="BK219" s="146">
        <f t="shared" si="39"/>
        <v>0</v>
      </c>
      <c r="BL219" s="17" t="s">
        <v>90</v>
      </c>
      <c r="BM219" s="145" t="s">
        <v>1021</v>
      </c>
    </row>
    <row r="220" spans="2:65" s="1" customFormat="1" ht="16.5" customHeight="1">
      <c r="B220" s="32"/>
      <c r="C220" s="175" t="s">
        <v>538</v>
      </c>
      <c r="D220" s="175" t="s">
        <v>260</v>
      </c>
      <c r="E220" s="176" t="s">
        <v>3166</v>
      </c>
      <c r="F220" s="177" t="s">
        <v>3099</v>
      </c>
      <c r="G220" s="178" t="s">
        <v>1702</v>
      </c>
      <c r="H220" s="179">
        <v>1</v>
      </c>
      <c r="I220" s="180"/>
      <c r="J220" s="181">
        <f t="shared" si="30"/>
        <v>0</v>
      </c>
      <c r="K220" s="182"/>
      <c r="L220" s="183"/>
      <c r="M220" s="184" t="s">
        <v>1</v>
      </c>
      <c r="N220" s="185" t="s">
        <v>38</v>
      </c>
      <c r="P220" s="143">
        <f t="shared" si="31"/>
        <v>0</v>
      </c>
      <c r="Q220" s="143">
        <v>0</v>
      </c>
      <c r="R220" s="143">
        <f t="shared" si="32"/>
        <v>0</v>
      </c>
      <c r="S220" s="143">
        <v>0</v>
      </c>
      <c r="T220" s="144">
        <f t="shared" si="33"/>
        <v>0</v>
      </c>
      <c r="AR220" s="145" t="s">
        <v>198</v>
      </c>
      <c r="AT220" s="145" t="s">
        <v>260</v>
      </c>
      <c r="AU220" s="145" t="s">
        <v>82</v>
      </c>
      <c r="AY220" s="17" t="s">
        <v>155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7" t="s">
        <v>80</v>
      </c>
      <c r="BK220" s="146">
        <f t="shared" si="39"/>
        <v>0</v>
      </c>
      <c r="BL220" s="17" t="s">
        <v>90</v>
      </c>
      <c r="BM220" s="145" t="s">
        <v>1029</v>
      </c>
    </row>
    <row r="221" spans="2:65" s="1" customFormat="1" ht="16.5" customHeight="1">
      <c r="B221" s="32"/>
      <c r="C221" s="175" t="s">
        <v>894</v>
      </c>
      <c r="D221" s="175" t="s">
        <v>260</v>
      </c>
      <c r="E221" s="176" t="s">
        <v>3167</v>
      </c>
      <c r="F221" s="177" t="s">
        <v>3101</v>
      </c>
      <c r="G221" s="178" t="s">
        <v>1702</v>
      </c>
      <c r="H221" s="179">
        <v>2</v>
      </c>
      <c r="I221" s="180"/>
      <c r="J221" s="181">
        <f t="shared" si="30"/>
        <v>0</v>
      </c>
      <c r="K221" s="182"/>
      <c r="L221" s="183"/>
      <c r="M221" s="184" t="s">
        <v>1</v>
      </c>
      <c r="N221" s="185" t="s">
        <v>38</v>
      </c>
      <c r="P221" s="143">
        <f t="shared" si="31"/>
        <v>0</v>
      </c>
      <c r="Q221" s="143">
        <v>0</v>
      </c>
      <c r="R221" s="143">
        <f t="shared" si="32"/>
        <v>0</v>
      </c>
      <c r="S221" s="143">
        <v>0</v>
      </c>
      <c r="T221" s="144">
        <f t="shared" si="33"/>
        <v>0</v>
      </c>
      <c r="AR221" s="145" t="s">
        <v>198</v>
      </c>
      <c r="AT221" s="145" t="s">
        <v>260</v>
      </c>
      <c r="AU221" s="145" t="s">
        <v>82</v>
      </c>
      <c r="AY221" s="17" t="s">
        <v>155</v>
      </c>
      <c r="BE221" s="146">
        <f t="shared" si="34"/>
        <v>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7" t="s">
        <v>80</v>
      </c>
      <c r="BK221" s="146">
        <f t="shared" si="39"/>
        <v>0</v>
      </c>
      <c r="BL221" s="17" t="s">
        <v>90</v>
      </c>
      <c r="BM221" s="145" t="s">
        <v>1032</v>
      </c>
    </row>
    <row r="222" spans="2:65" s="1" customFormat="1" ht="16.5" customHeight="1">
      <c r="B222" s="32"/>
      <c r="C222" s="175" t="s">
        <v>545</v>
      </c>
      <c r="D222" s="175" t="s">
        <v>260</v>
      </c>
      <c r="E222" s="176" t="s">
        <v>3168</v>
      </c>
      <c r="F222" s="177" t="s">
        <v>3103</v>
      </c>
      <c r="G222" s="178" t="s">
        <v>1702</v>
      </c>
      <c r="H222" s="179">
        <v>13</v>
      </c>
      <c r="I222" s="180"/>
      <c r="J222" s="181">
        <f t="shared" si="30"/>
        <v>0</v>
      </c>
      <c r="K222" s="182"/>
      <c r="L222" s="183"/>
      <c r="M222" s="184" t="s">
        <v>1</v>
      </c>
      <c r="N222" s="185" t="s">
        <v>38</v>
      </c>
      <c r="P222" s="143">
        <f t="shared" si="31"/>
        <v>0</v>
      </c>
      <c r="Q222" s="143">
        <v>0</v>
      </c>
      <c r="R222" s="143">
        <f t="shared" si="32"/>
        <v>0</v>
      </c>
      <c r="S222" s="143">
        <v>0</v>
      </c>
      <c r="T222" s="144">
        <f t="shared" si="33"/>
        <v>0</v>
      </c>
      <c r="AR222" s="145" t="s">
        <v>198</v>
      </c>
      <c r="AT222" s="145" t="s">
        <v>260</v>
      </c>
      <c r="AU222" s="145" t="s">
        <v>82</v>
      </c>
      <c r="AY222" s="17" t="s">
        <v>155</v>
      </c>
      <c r="BE222" s="146">
        <f t="shared" si="34"/>
        <v>0</v>
      </c>
      <c r="BF222" s="146">
        <f t="shared" si="35"/>
        <v>0</v>
      </c>
      <c r="BG222" s="146">
        <f t="shared" si="36"/>
        <v>0</v>
      </c>
      <c r="BH222" s="146">
        <f t="shared" si="37"/>
        <v>0</v>
      </c>
      <c r="BI222" s="146">
        <f t="shared" si="38"/>
        <v>0</v>
      </c>
      <c r="BJ222" s="17" t="s">
        <v>80</v>
      </c>
      <c r="BK222" s="146">
        <f t="shared" si="39"/>
        <v>0</v>
      </c>
      <c r="BL222" s="17" t="s">
        <v>90</v>
      </c>
      <c r="BM222" s="145" t="s">
        <v>1038</v>
      </c>
    </row>
    <row r="223" spans="2:65" s="1" customFormat="1" ht="16.5" customHeight="1">
      <c r="B223" s="32"/>
      <c r="C223" s="175" t="s">
        <v>907</v>
      </c>
      <c r="D223" s="175" t="s">
        <v>260</v>
      </c>
      <c r="E223" s="176" t="s">
        <v>3169</v>
      </c>
      <c r="F223" s="177" t="s">
        <v>3105</v>
      </c>
      <c r="G223" s="178" t="s">
        <v>1702</v>
      </c>
      <c r="H223" s="179">
        <v>5</v>
      </c>
      <c r="I223" s="180"/>
      <c r="J223" s="181">
        <f t="shared" si="30"/>
        <v>0</v>
      </c>
      <c r="K223" s="182"/>
      <c r="L223" s="183"/>
      <c r="M223" s="184" t="s">
        <v>1</v>
      </c>
      <c r="N223" s="185" t="s">
        <v>38</v>
      </c>
      <c r="P223" s="143">
        <f t="shared" si="31"/>
        <v>0</v>
      </c>
      <c r="Q223" s="143">
        <v>0</v>
      </c>
      <c r="R223" s="143">
        <f t="shared" si="32"/>
        <v>0</v>
      </c>
      <c r="S223" s="143">
        <v>0</v>
      </c>
      <c r="T223" s="144">
        <f t="shared" si="33"/>
        <v>0</v>
      </c>
      <c r="AR223" s="145" t="s">
        <v>198</v>
      </c>
      <c r="AT223" s="145" t="s">
        <v>260</v>
      </c>
      <c r="AU223" s="145" t="s">
        <v>82</v>
      </c>
      <c r="AY223" s="17" t="s">
        <v>155</v>
      </c>
      <c r="BE223" s="146">
        <f t="shared" si="34"/>
        <v>0</v>
      </c>
      <c r="BF223" s="146">
        <f t="shared" si="35"/>
        <v>0</v>
      </c>
      <c r="BG223" s="146">
        <f t="shared" si="36"/>
        <v>0</v>
      </c>
      <c r="BH223" s="146">
        <f t="shared" si="37"/>
        <v>0</v>
      </c>
      <c r="BI223" s="146">
        <f t="shared" si="38"/>
        <v>0</v>
      </c>
      <c r="BJ223" s="17" t="s">
        <v>80</v>
      </c>
      <c r="BK223" s="146">
        <f t="shared" si="39"/>
        <v>0</v>
      </c>
      <c r="BL223" s="17" t="s">
        <v>90</v>
      </c>
      <c r="BM223" s="145" t="s">
        <v>1044</v>
      </c>
    </row>
    <row r="224" spans="2:65" s="1" customFormat="1" ht="16.5" customHeight="1">
      <c r="B224" s="32"/>
      <c r="C224" s="175" t="s">
        <v>552</v>
      </c>
      <c r="D224" s="175" t="s">
        <v>260</v>
      </c>
      <c r="E224" s="176" t="s">
        <v>3170</v>
      </c>
      <c r="F224" s="177" t="s">
        <v>3107</v>
      </c>
      <c r="G224" s="178" t="s">
        <v>1702</v>
      </c>
      <c r="H224" s="179">
        <v>102</v>
      </c>
      <c r="I224" s="180"/>
      <c r="J224" s="181">
        <f t="shared" si="30"/>
        <v>0</v>
      </c>
      <c r="K224" s="182"/>
      <c r="L224" s="183"/>
      <c r="M224" s="184" t="s">
        <v>1</v>
      </c>
      <c r="N224" s="185" t="s">
        <v>38</v>
      </c>
      <c r="P224" s="143">
        <f t="shared" si="31"/>
        <v>0</v>
      </c>
      <c r="Q224" s="143">
        <v>0</v>
      </c>
      <c r="R224" s="143">
        <f t="shared" si="32"/>
        <v>0</v>
      </c>
      <c r="S224" s="143">
        <v>0</v>
      </c>
      <c r="T224" s="144">
        <f t="shared" si="33"/>
        <v>0</v>
      </c>
      <c r="AR224" s="145" t="s">
        <v>198</v>
      </c>
      <c r="AT224" s="145" t="s">
        <v>260</v>
      </c>
      <c r="AU224" s="145" t="s">
        <v>82</v>
      </c>
      <c r="AY224" s="17" t="s">
        <v>155</v>
      </c>
      <c r="BE224" s="146">
        <f t="shared" si="34"/>
        <v>0</v>
      </c>
      <c r="BF224" s="146">
        <f t="shared" si="35"/>
        <v>0</v>
      </c>
      <c r="BG224" s="146">
        <f t="shared" si="36"/>
        <v>0</v>
      </c>
      <c r="BH224" s="146">
        <f t="shared" si="37"/>
        <v>0</v>
      </c>
      <c r="BI224" s="146">
        <f t="shared" si="38"/>
        <v>0</v>
      </c>
      <c r="BJ224" s="17" t="s">
        <v>80</v>
      </c>
      <c r="BK224" s="146">
        <f t="shared" si="39"/>
        <v>0</v>
      </c>
      <c r="BL224" s="17" t="s">
        <v>90</v>
      </c>
      <c r="BM224" s="145" t="s">
        <v>1051</v>
      </c>
    </row>
    <row r="225" spans="2:65" s="1" customFormat="1" ht="16.5" customHeight="1">
      <c r="B225" s="32"/>
      <c r="C225" s="175" t="s">
        <v>920</v>
      </c>
      <c r="D225" s="175" t="s">
        <v>260</v>
      </c>
      <c r="E225" s="176" t="s">
        <v>3171</v>
      </c>
      <c r="F225" s="177" t="s">
        <v>3109</v>
      </c>
      <c r="G225" s="178" t="s">
        <v>1702</v>
      </c>
      <c r="H225" s="179">
        <v>76</v>
      </c>
      <c r="I225" s="180"/>
      <c r="J225" s="181">
        <f t="shared" si="30"/>
        <v>0</v>
      </c>
      <c r="K225" s="182"/>
      <c r="L225" s="183"/>
      <c r="M225" s="184" t="s">
        <v>1</v>
      </c>
      <c r="N225" s="185" t="s">
        <v>38</v>
      </c>
      <c r="P225" s="143">
        <f t="shared" si="31"/>
        <v>0</v>
      </c>
      <c r="Q225" s="143">
        <v>0</v>
      </c>
      <c r="R225" s="143">
        <f t="shared" si="32"/>
        <v>0</v>
      </c>
      <c r="S225" s="143">
        <v>0</v>
      </c>
      <c r="T225" s="144">
        <f t="shared" si="33"/>
        <v>0</v>
      </c>
      <c r="AR225" s="145" t="s">
        <v>198</v>
      </c>
      <c r="AT225" s="145" t="s">
        <v>260</v>
      </c>
      <c r="AU225" s="145" t="s">
        <v>82</v>
      </c>
      <c r="AY225" s="17" t="s">
        <v>155</v>
      </c>
      <c r="BE225" s="146">
        <f t="shared" si="34"/>
        <v>0</v>
      </c>
      <c r="BF225" s="146">
        <f t="shared" si="35"/>
        <v>0</v>
      </c>
      <c r="BG225" s="146">
        <f t="shared" si="36"/>
        <v>0</v>
      </c>
      <c r="BH225" s="146">
        <f t="shared" si="37"/>
        <v>0</v>
      </c>
      <c r="BI225" s="146">
        <f t="shared" si="38"/>
        <v>0</v>
      </c>
      <c r="BJ225" s="17" t="s">
        <v>80</v>
      </c>
      <c r="BK225" s="146">
        <f t="shared" si="39"/>
        <v>0</v>
      </c>
      <c r="BL225" s="17" t="s">
        <v>90</v>
      </c>
      <c r="BM225" s="145" t="s">
        <v>1054</v>
      </c>
    </row>
    <row r="226" spans="2:65" s="1" customFormat="1" ht="16.5" customHeight="1">
      <c r="B226" s="32"/>
      <c r="C226" s="175" t="s">
        <v>556</v>
      </c>
      <c r="D226" s="175" t="s">
        <v>260</v>
      </c>
      <c r="E226" s="176" t="s">
        <v>3172</v>
      </c>
      <c r="F226" s="177" t="s">
        <v>3111</v>
      </c>
      <c r="G226" s="178" t="s">
        <v>1702</v>
      </c>
      <c r="H226" s="179">
        <v>17</v>
      </c>
      <c r="I226" s="180"/>
      <c r="J226" s="181">
        <f t="shared" si="30"/>
        <v>0</v>
      </c>
      <c r="K226" s="182"/>
      <c r="L226" s="183"/>
      <c r="M226" s="184" t="s">
        <v>1</v>
      </c>
      <c r="N226" s="185" t="s">
        <v>38</v>
      </c>
      <c r="P226" s="143">
        <f t="shared" si="31"/>
        <v>0</v>
      </c>
      <c r="Q226" s="143">
        <v>0</v>
      </c>
      <c r="R226" s="143">
        <f t="shared" si="32"/>
        <v>0</v>
      </c>
      <c r="S226" s="143">
        <v>0</v>
      </c>
      <c r="T226" s="144">
        <f t="shared" si="33"/>
        <v>0</v>
      </c>
      <c r="AR226" s="145" t="s">
        <v>198</v>
      </c>
      <c r="AT226" s="145" t="s">
        <v>260</v>
      </c>
      <c r="AU226" s="145" t="s">
        <v>82</v>
      </c>
      <c r="AY226" s="17" t="s">
        <v>155</v>
      </c>
      <c r="BE226" s="146">
        <f t="shared" si="34"/>
        <v>0</v>
      </c>
      <c r="BF226" s="146">
        <f t="shared" si="35"/>
        <v>0</v>
      </c>
      <c r="BG226" s="146">
        <f t="shared" si="36"/>
        <v>0</v>
      </c>
      <c r="BH226" s="146">
        <f t="shared" si="37"/>
        <v>0</v>
      </c>
      <c r="BI226" s="146">
        <f t="shared" si="38"/>
        <v>0</v>
      </c>
      <c r="BJ226" s="17" t="s">
        <v>80</v>
      </c>
      <c r="BK226" s="146">
        <f t="shared" si="39"/>
        <v>0</v>
      </c>
      <c r="BL226" s="17" t="s">
        <v>90</v>
      </c>
      <c r="BM226" s="145" t="s">
        <v>1066</v>
      </c>
    </row>
    <row r="227" spans="2:65" s="1" customFormat="1" ht="16.5" customHeight="1">
      <c r="B227" s="32"/>
      <c r="C227" s="175" t="s">
        <v>951</v>
      </c>
      <c r="D227" s="175" t="s">
        <v>260</v>
      </c>
      <c r="E227" s="176" t="s">
        <v>3173</v>
      </c>
      <c r="F227" s="177" t="s">
        <v>3113</v>
      </c>
      <c r="G227" s="178" t="s">
        <v>1702</v>
      </c>
      <c r="H227" s="179">
        <v>3</v>
      </c>
      <c r="I227" s="180"/>
      <c r="J227" s="181">
        <f t="shared" si="30"/>
        <v>0</v>
      </c>
      <c r="K227" s="182"/>
      <c r="L227" s="183"/>
      <c r="M227" s="184" t="s">
        <v>1</v>
      </c>
      <c r="N227" s="185" t="s">
        <v>38</v>
      </c>
      <c r="P227" s="143">
        <f t="shared" si="31"/>
        <v>0</v>
      </c>
      <c r="Q227" s="143">
        <v>0</v>
      </c>
      <c r="R227" s="143">
        <f t="shared" si="32"/>
        <v>0</v>
      </c>
      <c r="S227" s="143">
        <v>0</v>
      </c>
      <c r="T227" s="144">
        <f t="shared" si="33"/>
        <v>0</v>
      </c>
      <c r="AR227" s="145" t="s">
        <v>198</v>
      </c>
      <c r="AT227" s="145" t="s">
        <v>260</v>
      </c>
      <c r="AU227" s="145" t="s">
        <v>82</v>
      </c>
      <c r="AY227" s="17" t="s">
        <v>155</v>
      </c>
      <c r="BE227" s="146">
        <f t="shared" si="34"/>
        <v>0</v>
      </c>
      <c r="BF227" s="146">
        <f t="shared" si="35"/>
        <v>0</v>
      </c>
      <c r="BG227" s="146">
        <f t="shared" si="36"/>
        <v>0</v>
      </c>
      <c r="BH227" s="146">
        <f t="shared" si="37"/>
        <v>0</v>
      </c>
      <c r="BI227" s="146">
        <f t="shared" si="38"/>
        <v>0</v>
      </c>
      <c r="BJ227" s="17" t="s">
        <v>80</v>
      </c>
      <c r="BK227" s="146">
        <f t="shared" si="39"/>
        <v>0</v>
      </c>
      <c r="BL227" s="17" t="s">
        <v>90</v>
      </c>
      <c r="BM227" s="145" t="s">
        <v>1087</v>
      </c>
    </row>
    <row r="228" spans="2:65" s="1" customFormat="1" ht="16.5" customHeight="1">
      <c r="B228" s="32"/>
      <c r="C228" s="175" t="s">
        <v>563</v>
      </c>
      <c r="D228" s="175" t="s">
        <v>260</v>
      </c>
      <c r="E228" s="176" t="s">
        <v>3174</v>
      </c>
      <c r="F228" s="177" t="s">
        <v>3115</v>
      </c>
      <c r="G228" s="178" t="s">
        <v>1702</v>
      </c>
      <c r="H228" s="179">
        <v>8</v>
      </c>
      <c r="I228" s="180"/>
      <c r="J228" s="181">
        <f t="shared" si="30"/>
        <v>0</v>
      </c>
      <c r="K228" s="182"/>
      <c r="L228" s="183"/>
      <c r="M228" s="184" t="s">
        <v>1</v>
      </c>
      <c r="N228" s="185" t="s">
        <v>38</v>
      </c>
      <c r="P228" s="143">
        <f t="shared" si="31"/>
        <v>0</v>
      </c>
      <c r="Q228" s="143">
        <v>0</v>
      </c>
      <c r="R228" s="143">
        <f t="shared" si="32"/>
        <v>0</v>
      </c>
      <c r="S228" s="143">
        <v>0</v>
      </c>
      <c r="T228" s="144">
        <f t="shared" si="33"/>
        <v>0</v>
      </c>
      <c r="AR228" s="145" t="s">
        <v>198</v>
      </c>
      <c r="AT228" s="145" t="s">
        <v>260</v>
      </c>
      <c r="AU228" s="145" t="s">
        <v>82</v>
      </c>
      <c r="AY228" s="17" t="s">
        <v>155</v>
      </c>
      <c r="BE228" s="146">
        <f t="shared" si="34"/>
        <v>0</v>
      </c>
      <c r="BF228" s="146">
        <f t="shared" si="35"/>
        <v>0</v>
      </c>
      <c r="BG228" s="146">
        <f t="shared" si="36"/>
        <v>0</v>
      </c>
      <c r="BH228" s="146">
        <f t="shared" si="37"/>
        <v>0</v>
      </c>
      <c r="BI228" s="146">
        <f t="shared" si="38"/>
        <v>0</v>
      </c>
      <c r="BJ228" s="17" t="s">
        <v>80</v>
      </c>
      <c r="BK228" s="146">
        <f t="shared" si="39"/>
        <v>0</v>
      </c>
      <c r="BL228" s="17" t="s">
        <v>90</v>
      </c>
      <c r="BM228" s="145" t="s">
        <v>1106</v>
      </c>
    </row>
    <row r="229" spans="2:65" s="1" customFormat="1" ht="16.5" customHeight="1">
      <c r="B229" s="32"/>
      <c r="C229" s="175" t="s">
        <v>971</v>
      </c>
      <c r="D229" s="175" t="s">
        <v>260</v>
      </c>
      <c r="E229" s="176" t="s">
        <v>3175</v>
      </c>
      <c r="F229" s="177" t="s">
        <v>3117</v>
      </c>
      <c r="G229" s="178" t="s">
        <v>1702</v>
      </c>
      <c r="H229" s="179">
        <v>2</v>
      </c>
      <c r="I229" s="180"/>
      <c r="J229" s="181">
        <f t="shared" si="30"/>
        <v>0</v>
      </c>
      <c r="K229" s="182"/>
      <c r="L229" s="183"/>
      <c r="M229" s="184" t="s">
        <v>1</v>
      </c>
      <c r="N229" s="185" t="s">
        <v>38</v>
      </c>
      <c r="P229" s="143">
        <f t="shared" si="31"/>
        <v>0</v>
      </c>
      <c r="Q229" s="143">
        <v>0</v>
      </c>
      <c r="R229" s="143">
        <f t="shared" si="32"/>
        <v>0</v>
      </c>
      <c r="S229" s="143">
        <v>0</v>
      </c>
      <c r="T229" s="144">
        <f t="shared" si="33"/>
        <v>0</v>
      </c>
      <c r="AR229" s="145" t="s">
        <v>198</v>
      </c>
      <c r="AT229" s="145" t="s">
        <v>260</v>
      </c>
      <c r="AU229" s="145" t="s">
        <v>82</v>
      </c>
      <c r="AY229" s="17" t="s">
        <v>155</v>
      </c>
      <c r="BE229" s="146">
        <f t="shared" si="34"/>
        <v>0</v>
      </c>
      <c r="BF229" s="146">
        <f t="shared" si="35"/>
        <v>0</v>
      </c>
      <c r="BG229" s="146">
        <f t="shared" si="36"/>
        <v>0</v>
      </c>
      <c r="BH229" s="146">
        <f t="shared" si="37"/>
        <v>0</v>
      </c>
      <c r="BI229" s="146">
        <f t="shared" si="38"/>
        <v>0</v>
      </c>
      <c r="BJ229" s="17" t="s">
        <v>80</v>
      </c>
      <c r="BK229" s="146">
        <f t="shared" si="39"/>
        <v>0</v>
      </c>
      <c r="BL229" s="17" t="s">
        <v>90</v>
      </c>
      <c r="BM229" s="145" t="s">
        <v>1116</v>
      </c>
    </row>
    <row r="230" spans="2:65" s="1" customFormat="1" ht="16.5" customHeight="1">
      <c r="B230" s="32"/>
      <c r="C230" s="175" t="s">
        <v>571</v>
      </c>
      <c r="D230" s="175" t="s">
        <v>260</v>
      </c>
      <c r="E230" s="176" t="s">
        <v>3176</v>
      </c>
      <c r="F230" s="177" t="s">
        <v>3119</v>
      </c>
      <c r="G230" s="178" t="s">
        <v>1702</v>
      </c>
      <c r="H230" s="179">
        <v>3</v>
      </c>
      <c r="I230" s="180"/>
      <c r="J230" s="181">
        <f t="shared" si="30"/>
        <v>0</v>
      </c>
      <c r="K230" s="182"/>
      <c r="L230" s="183"/>
      <c r="M230" s="184" t="s">
        <v>1</v>
      </c>
      <c r="N230" s="185" t="s">
        <v>38</v>
      </c>
      <c r="P230" s="143">
        <f t="shared" si="31"/>
        <v>0</v>
      </c>
      <c r="Q230" s="143">
        <v>0</v>
      </c>
      <c r="R230" s="143">
        <f t="shared" si="32"/>
        <v>0</v>
      </c>
      <c r="S230" s="143">
        <v>0</v>
      </c>
      <c r="T230" s="144">
        <f t="shared" si="33"/>
        <v>0</v>
      </c>
      <c r="AR230" s="145" t="s">
        <v>198</v>
      </c>
      <c r="AT230" s="145" t="s">
        <v>260</v>
      </c>
      <c r="AU230" s="145" t="s">
        <v>82</v>
      </c>
      <c r="AY230" s="17" t="s">
        <v>155</v>
      </c>
      <c r="BE230" s="146">
        <f t="shared" si="34"/>
        <v>0</v>
      </c>
      <c r="BF230" s="146">
        <f t="shared" si="35"/>
        <v>0</v>
      </c>
      <c r="BG230" s="146">
        <f t="shared" si="36"/>
        <v>0</v>
      </c>
      <c r="BH230" s="146">
        <f t="shared" si="37"/>
        <v>0</v>
      </c>
      <c r="BI230" s="146">
        <f t="shared" si="38"/>
        <v>0</v>
      </c>
      <c r="BJ230" s="17" t="s">
        <v>80</v>
      </c>
      <c r="BK230" s="146">
        <f t="shared" si="39"/>
        <v>0</v>
      </c>
      <c r="BL230" s="17" t="s">
        <v>90</v>
      </c>
      <c r="BM230" s="145" t="s">
        <v>1129</v>
      </c>
    </row>
    <row r="231" spans="2:65" s="1" customFormat="1" ht="16.5" customHeight="1">
      <c r="B231" s="32"/>
      <c r="C231" s="175" t="s">
        <v>985</v>
      </c>
      <c r="D231" s="175" t="s">
        <v>260</v>
      </c>
      <c r="E231" s="176" t="s">
        <v>3177</v>
      </c>
      <c r="F231" s="177" t="s">
        <v>3121</v>
      </c>
      <c r="G231" s="178" t="s">
        <v>3122</v>
      </c>
      <c r="H231" s="179">
        <v>2000</v>
      </c>
      <c r="I231" s="180"/>
      <c r="J231" s="181">
        <f t="shared" si="30"/>
        <v>0</v>
      </c>
      <c r="K231" s="182"/>
      <c r="L231" s="183"/>
      <c r="M231" s="184" t="s">
        <v>1</v>
      </c>
      <c r="N231" s="185" t="s">
        <v>38</v>
      </c>
      <c r="P231" s="143">
        <f t="shared" si="31"/>
        <v>0</v>
      </c>
      <c r="Q231" s="143">
        <v>0</v>
      </c>
      <c r="R231" s="143">
        <f t="shared" si="32"/>
        <v>0</v>
      </c>
      <c r="S231" s="143">
        <v>0</v>
      </c>
      <c r="T231" s="144">
        <f t="shared" si="33"/>
        <v>0</v>
      </c>
      <c r="AR231" s="145" t="s">
        <v>198</v>
      </c>
      <c r="AT231" s="145" t="s">
        <v>260</v>
      </c>
      <c r="AU231" s="145" t="s">
        <v>82</v>
      </c>
      <c r="AY231" s="17" t="s">
        <v>155</v>
      </c>
      <c r="BE231" s="146">
        <f t="shared" si="34"/>
        <v>0</v>
      </c>
      <c r="BF231" s="146">
        <f t="shared" si="35"/>
        <v>0</v>
      </c>
      <c r="BG231" s="146">
        <f t="shared" si="36"/>
        <v>0</v>
      </c>
      <c r="BH231" s="146">
        <f t="shared" si="37"/>
        <v>0</v>
      </c>
      <c r="BI231" s="146">
        <f t="shared" si="38"/>
        <v>0</v>
      </c>
      <c r="BJ231" s="17" t="s">
        <v>80</v>
      </c>
      <c r="BK231" s="146">
        <f t="shared" si="39"/>
        <v>0</v>
      </c>
      <c r="BL231" s="17" t="s">
        <v>90</v>
      </c>
      <c r="BM231" s="145" t="s">
        <v>1134</v>
      </c>
    </row>
    <row r="232" spans="2:65" s="1" customFormat="1" ht="16.5" customHeight="1">
      <c r="B232" s="32"/>
      <c r="C232" s="175" t="s">
        <v>582</v>
      </c>
      <c r="D232" s="175" t="s">
        <v>260</v>
      </c>
      <c r="E232" s="176" t="s">
        <v>3123</v>
      </c>
      <c r="F232" s="177" t="s">
        <v>3124</v>
      </c>
      <c r="G232" s="178" t="s">
        <v>1702</v>
      </c>
      <c r="H232" s="179">
        <v>150</v>
      </c>
      <c r="I232" s="180"/>
      <c r="J232" s="181">
        <f t="shared" si="30"/>
        <v>0</v>
      </c>
      <c r="K232" s="182"/>
      <c r="L232" s="183"/>
      <c r="M232" s="184" t="s">
        <v>1</v>
      </c>
      <c r="N232" s="185" t="s">
        <v>38</v>
      </c>
      <c r="P232" s="143">
        <f t="shared" si="31"/>
        <v>0</v>
      </c>
      <c r="Q232" s="143">
        <v>0</v>
      </c>
      <c r="R232" s="143">
        <f t="shared" si="32"/>
        <v>0</v>
      </c>
      <c r="S232" s="143">
        <v>0</v>
      </c>
      <c r="T232" s="144">
        <f t="shared" si="33"/>
        <v>0</v>
      </c>
      <c r="AR232" s="145" t="s">
        <v>198</v>
      </c>
      <c r="AT232" s="145" t="s">
        <v>260</v>
      </c>
      <c r="AU232" s="145" t="s">
        <v>82</v>
      </c>
      <c r="AY232" s="17" t="s">
        <v>155</v>
      </c>
      <c r="BE232" s="146">
        <f t="shared" si="34"/>
        <v>0</v>
      </c>
      <c r="BF232" s="146">
        <f t="shared" si="35"/>
        <v>0</v>
      </c>
      <c r="BG232" s="146">
        <f t="shared" si="36"/>
        <v>0</v>
      </c>
      <c r="BH232" s="146">
        <f t="shared" si="37"/>
        <v>0</v>
      </c>
      <c r="BI232" s="146">
        <f t="shared" si="38"/>
        <v>0</v>
      </c>
      <c r="BJ232" s="17" t="s">
        <v>80</v>
      </c>
      <c r="BK232" s="146">
        <f t="shared" si="39"/>
        <v>0</v>
      </c>
      <c r="BL232" s="17" t="s">
        <v>90</v>
      </c>
      <c r="BM232" s="145" t="s">
        <v>1147</v>
      </c>
    </row>
    <row r="233" spans="2:65" s="1" customFormat="1" ht="16.5" customHeight="1">
      <c r="B233" s="32"/>
      <c r="C233" s="175" t="s">
        <v>1026</v>
      </c>
      <c r="D233" s="175" t="s">
        <v>260</v>
      </c>
      <c r="E233" s="176" t="s">
        <v>3178</v>
      </c>
      <c r="F233" s="177" t="s">
        <v>3126</v>
      </c>
      <c r="G233" s="178" t="s">
        <v>1702</v>
      </c>
      <c r="H233" s="179">
        <v>30</v>
      </c>
      <c r="I233" s="180"/>
      <c r="J233" s="181">
        <f t="shared" si="30"/>
        <v>0</v>
      </c>
      <c r="K233" s="182"/>
      <c r="L233" s="183"/>
      <c r="M233" s="184" t="s">
        <v>1</v>
      </c>
      <c r="N233" s="185" t="s">
        <v>38</v>
      </c>
      <c r="P233" s="143">
        <f t="shared" si="31"/>
        <v>0</v>
      </c>
      <c r="Q233" s="143">
        <v>0</v>
      </c>
      <c r="R233" s="143">
        <f t="shared" si="32"/>
        <v>0</v>
      </c>
      <c r="S233" s="143">
        <v>0</v>
      </c>
      <c r="T233" s="144">
        <f t="shared" si="33"/>
        <v>0</v>
      </c>
      <c r="AR233" s="145" t="s">
        <v>198</v>
      </c>
      <c r="AT233" s="145" t="s">
        <v>260</v>
      </c>
      <c r="AU233" s="145" t="s">
        <v>82</v>
      </c>
      <c r="AY233" s="17" t="s">
        <v>155</v>
      </c>
      <c r="BE233" s="146">
        <f t="shared" si="34"/>
        <v>0</v>
      </c>
      <c r="BF233" s="146">
        <f t="shared" si="35"/>
        <v>0</v>
      </c>
      <c r="BG233" s="146">
        <f t="shared" si="36"/>
        <v>0</v>
      </c>
      <c r="BH233" s="146">
        <f t="shared" si="37"/>
        <v>0</v>
      </c>
      <c r="BI233" s="146">
        <f t="shared" si="38"/>
        <v>0</v>
      </c>
      <c r="BJ233" s="17" t="s">
        <v>80</v>
      </c>
      <c r="BK233" s="146">
        <f t="shared" si="39"/>
        <v>0</v>
      </c>
      <c r="BL233" s="17" t="s">
        <v>90</v>
      </c>
      <c r="BM233" s="145" t="s">
        <v>1152</v>
      </c>
    </row>
    <row r="234" spans="2:65" s="1" customFormat="1" ht="16.5" customHeight="1">
      <c r="B234" s="32"/>
      <c r="C234" s="175" t="s">
        <v>588</v>
      </c>
      <c r="D234" s="175" t="s">
        <v>260</v>
      </c>
      <c r="E234" s="176" t="s">
        <v>3179</v>
      </c>
      <c r="F234" s="177" t="s">
        <v>3128</v>
      </c>
      <c r="G234" s="178" t="s">
        <v>1702</v>
      </c>
      <c r="H234" s="179">
        <v>2</v>
      </c>
      <c r="I234" s="180"/>
      <c r="J234" s="181">
        <f t="shared" si="30"/>
        <v>0</v>
      </c>
      <c r="K234" s="182"/>
      <c r="L234" s="183"/>
      <c r="M234" s="195" t="s">
        <v>1</v>
      </c>
      <c r="N234" s="196" t="s">
        <v>38</v>
      </c>
      <c r="O234" s="188"/>
      <c r="P234" s="189">
        <f t="shared" si="31"/>
        <v>0</v>
      </c>
      <c r="Q234" s="189">
        <v>0</v>
      </c>
      <c r="R234" s="189">
        <f t="shared" si="32"/>
        <v>0</v>
      </c>
      <c r="S234" s="189">
        <v>0</v>
      </c>
      <c r="T234" s="190">
        <f t="shared" si="33"/>
        <v>0</v>
      </c>
      <c r="AR234" s="145" t="s">
        <v>198</v>
      </c>
      <c r="AT234" s="145" t="s">
        <v>260</v>
      </c>
      <c r="AU234" s="145" t="s">
        <v>82</v>
      </c>
      <c r="AY234" s="17" t="s">
        <v>155</v>
      </c>
      <c r="BE234" s="146">
        <f t="shared" si="34"/>
        <v>0</v>
      </c>
      <c r="BF234" s="146">
        <f t="shared" si="35"/>
        <v>0</v>
      </c>
      <c r="BG234" s="146">
        <f t="shared" si="36"/>
        <v>0</v>
      </c>
      <c r="BH234" s="146">
        <f t="shared" si="37"/>
        <v>0</v>
      </c>
      <c r="BI234" s="146">
        <f t="shared" si="38"/>
        <v>0</v>
      </c>
      <c r="BJ234" s="17" t="s">
        <v>80</v>
      </c>
      <c r="BK234" s="146">
        <f t="shared" si="39"/>
        <v>0</v>
      </c>
      <c r="BL234" s="17" t="s">
        <v>90</v>
      </c>
      <c r="BM234" s="145" t="s">
        <v>1160</v>
      </c>
    </row>
    <row r="235" spans="2:65" s="1" customFormat="1" ht="6.9" customHeight="1">
      <c r="B235" s="44"/>
      <c r="C235" s="45"/>
      <c r="D235" s="45"/>
      <c r="E235" s="45"/>
      <c r="F235" s="45"/>
      <c r="G235" s="45"/>
      <c r="H235" s="45"/>
      <c r="I235" s="45"/>
      <c r="J235" s="45"/>
      <c r="K235" s="45"/>
      <c r="L235" s="32"/>
    </row>
  </sheetData>
  <sheetProtection algorithmName="SHA-512" hashValue="gOTLacBuj5tPJ4x2YKEW91+awIXae854STnOkTxcWdPBkY1GDRH5pXHT/+Xe2OnGSmSCRL3IuLC+qnxouMlkFQ==" saltValue="l4tnBrwt4fnD23E6Kx++xHONkHjop4N2RcJTi/GPilMoPAZO3OlLf5F43Z5Cry9oOzpAETZr/dO/daj5MIsxGA==" spinCount="100000" sheet="1" objects="1" scenarios="1" formatColumns="0" formatRows="0" autoFilter="0"/>
  <autoFilter ref="C123:K234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" customHeight="1">
      <c r="B4" s="20"/>
      <c r="D4" s="21" t="s">
        <v>96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5" t="str">
        <f>'Rekapitulace stavby'!K6</f>
        <v>MR2023-1306(2) - Stavební úpravy objektu klubovny II verze-I oprava</v>
      </c>
      <c r="F7" s="236"/>
      <c r="G7" s="236"/>
      <c r="H7" s="236"/>
      <c r="L7" s="20"/>
    </row>
    <row r="8" spans="2:46" s="1" customFormat="1" ht="12" customHeight="1">
      <c r="B8" s="32"/>
      <c r="D8" s="27" t="s">
        <v>97</v>
      </c>
      <c r="L8" s="32"/>
    </row>
    <row r="9" spans="2:46" s="1" customFormat="1" ht="16.5" customHeight="1">
      <c r="B9" s="32"/>
      <c r="E9" s="197" t="s">
        <v>3180</v>
      </c>
      <c r="F9" s="237"/>
      <c r="G9" s="237"/>
      <c r="H9" s="237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14. 8. 2023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8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4" t="s">
        <v>1</v>
      </c>
      <c r="F27" s="224"/>
      <c r="G27" s="224"/>
      <c r="H27" s="224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ROUND(J120,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" customHeight="1">
      <c r="B33" s="32"/>
      <c r="D33" s="55" t="s">
        <v>37</v>
      </c>
      <c r="E33" s="27" t="s">
        <v>38</v>
      </c>
      <c r="F33" s="91">
        <f>ROUND((SUM(BE120:BE149)),  2)</f>
        <v>0</v>
      </c>
      <c r="I33" s="92">
        <v>0.21</v>
      </c>
      <c r="J33" s="91">
        <f>ROUND(((SUM(BE120:BE149))*I33),  2)</f>
        <v>0</v>
      </c>
      <c r="L33" s="32"/>
    </row>
    <row r="34" spans="2:12" s="1" customFormat="1" ht="14.4" customHeight="1">
      <c r="B34" s="32"/>
      <c r="E34" s="27" t="s">
        <v>39</v>
      </c>
      <c r="F34" s="91">
        <f>ROUND((SUM(BF120:BF149)),  2)</f>
        <v>0</v>
      </c>
      <c r="I34" s="92">
        <v>0.15</v>
      </c>
      <c r="J34" s="91">
        <f>ROUND(((SUM(BF120:BF149))*I34),  2)</f>
        <v>0</v>
      </c>
      <c r="L34" s="32"/>
    </row>
    <row r="35" spans="2:12" s="1" customFormat="1" ht="14.4" hidden="1" customHeight="1">
      <c r="B35" s="32"/>
      <c r="E35" s="27" t="s">
        <v>40</v>
      </c>
      <c r="F35" s="91">
        <f>ROUND((SUM(BG120:BG149)),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41</v>
      </c>
      <c r="F36" s="91">
        <f>ROUND((SUM(BH120:BH149)),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42</v>
      </c>
      <c r="F37" s="91">
        <f>ROUND((SUM(BI120:BI149)),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99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35" t="str">
        <f>E7</f>
        <v>MR2023-1306(2) - Stavební úpravy objektu klubovny II verze-I oprava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97</v>
      </c>
      <c r="L86" s="32"/>
    </row>
    <row r="87" spans="2:47" s="1" customFormat="1" ht="16.5" customHeight="1">
      <c r="B87" s="32"/>
      <c r="E87" s="197" t="str">
        <f>E9</f>
        <v>VRN - Vedlejší  rozpočtov...</v>
      </c>
      <c r="F87" s="237"/>
      <c r="G87" s="237"/>
      <c r="H87" s="237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14. 8. 2023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100</v>
      </c>
      <c r="D94" s="93"/>
      <c r="E94" s="93"/>
      <c r="F94" s="93"/>
      <c r="G94" s="93"/>
      <c r="H94" s="93"/>
      <c r="I94" s="93"/>
      <c r="J94" s="102" t="s">
        <v>101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102</v>
      </c>
      <c r="J96" s="66">
        <f>J120</f>
        <v>0</v>
      </c>
      <c r="L96" s="32"/>
      <c r="AU96" s="17" t="s">
        <v>103</v>
      </c>
    </row>
    <row r="97" spans="2:12" s="8" customFormat="1" ht="24.9" customHeight="1">
      <c r="B97" s="104"/>
      <c r="D97" s="105" t="s">
        <v>3181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95" customHeight="1">
      <c r="B98" s="108"/>
      <c r="D98" s="109" t="s">
        <v>3182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95" customHeight="1">
      <c r="B99" s="108"/>
      <c r="D99" s="109" t="s">
        <v>3183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12" s="9" customFormat="1" ht="19.95" customHeight="1">
      <c r="B100" s="108"/>
      <c r="D100" s="109" t="s">
        <v>3184</v>
      </c>
      <c r="E100" s="110"/>
      <c r="F100" s="110"/>
      <c r="G100" s="110"/>
      <c r="H100" s="110"/>
      <c r="I100" s="110"/>
      <c r="J100" s="111">
        <f>J143</f>
        <v>0</v>
      </c>
      <c r="L100" s="108"/>
    </row>
    <row r="101" spans="2:12" s="1" customFormat="1" ht="21.75" customHeight="1">
      <c r="B101" s="32"/>
      <c r="L101" s="32"/>
    </row>
    <row r="102" spans="2:12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" customHeight="1">
      <c r="B107" s="32"/>
      <c r="C107" s="21" t="s">
        <v>140</v>
      </c>
      <c r="L107" s="32"/>
    </row>
    <row r="108" spans="2:12" s="1" customFormat="1" ht="6.9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26.25" customHeight="1">
      <c r="B110" s="32"/>
      <c r="E110" s="235" t="str">
        <f>E7</f>
        <v>MR2023-1306(2) - Stavební úpravy objektu klubovny II verze-I oprava</v>
      </c>
      <c r="F110" s="236"/>
      <c r="G110" s="236"/>
      <c r="H110" s="236"/>
      <c r="L110" s="32"/>
    </row>
    <row r="111" spans="2:12" s="1" customFormat="1" ht="12" customHeight="1">
      <c r="B111" s="32"/>
      <c r="C111" s="27" t="s">
        <v>97</v>
      </c>
      <c r="L111" s="32"/>
    </row>
    <row r="112" spans="2:12" s="1" customFormat="1" ht="16.5" customHeight="1">
      <c r="B112" s="32"/>
      <c r="E112" s="197" t="str">
        <f>E9</f>
        <v>VRN - Vedlejší  rozpočtov...</v>
      </c>
      <c r="F112" s="237"/>
      <c r="G112" s="237"/>
      <c r="H112" s="237"/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14. 8. 2023</v>
      </c>
      <c r="L114" s="32"/>
    </row>
    <row r="115" spans="2:65" s="1" customFormat="1" ht="6.9" customHeight="1">
      <c r="B115" s="32"/>
      <c r="L115" s="32"/>
    </row>
    <row r="116" spans="2:65" s="1" customFormat="1" ht="15.15" customHeight="1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15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141</v>
      </c>
      <c r="D119" s="114" t="s">
        <v>58</v>
      </c>
      <c r="E119" s="114" t="s">
        <v>54</v>
      </c>
      <c r="F119" s="114" t="s">
        <v>55</v>
      </c>
      <c r="G119" s="114" t="s">
        <v>142</v>
      </c>
      <c r="H119" s="114" t="s">
        <v>143</v>
      </c>
      <c r="I119" s="114" t="s">
        <v>144</v>
      </c>
      <c r="J119" s="115" t="s">
        <v>101</v>
      </c>
      <c r="K119" s="116" t="s">
        <v>145</v>
      </c>
      <c r="L119" s="112"/>
      <c r="M119" s="59" t="s">
        <v>1</v>
      </c>
      <c r="N119" s="60" t="s">
        <v>37</v>
      </c>
      <c r="O119" s="60" t="s">
        <v>146</v>
      </c>
      <c r="P119" s="60" t="s">
        <v>147</v>
      </c>
      <c r="Q119" s="60" t="s">
        <v>148</v>
      </c>
      <c r="R119" s="60" t="s">
        <v>149</v>
      </c>
      <c r="S119" s="60" t="s">
        <v>150</v>
      </c>
      <c r="T119" s="61" t="s">
        <v>151</v>
      </c>
    </row>
    <row r="120" spans="2:65" s="1" customFormat="1" ht="22.8" customHeight="1">
      <c r="B120" s="32"/>
      <c r="C120" s="64" t="s">
        <v>152</v>
      </c>
      <c r="J120" s="117">
        <f>BK120</f>
        <v>0</v>
      </c>
      <c r="L120" s="32"/>
      <c r="M120" s="62"/>
      <c r="N120" s="53"/>
      <c r="O120" s="53"/>
      <c r="P120" s="118">
        <f>P121</f>
        <v>0</v>
      </c>
      <c r="Q120" s="53"/>
      <c r="R120" s="118">
        <f>R121</f>
        <v>0</v>
      </c>
      <c r="S120" s="53"/>
      <c r="T120" s="119">
        <f>T121</f>
        <v>0</v>
      </c>
      <c r="AT120" s="17" t="s">
        <v>72</v>
      </c>
      <c r="AU120" s="17" t="s">
        <v>103</v>
      </c>
      <c r="BK120" s="120">
        <f>BK121</f>
        <v>0</v>
      </c>
    </row>
    <row r="121" spans="2:65" s="11" customFormat="1" ht="25.95" customHeight="1">
      <c r="B121" s="121"/>
      <c r="D121" s="122" t="s">
        <v>72</v>
      </c>
      <c r="E121" s="123" t="s">
        <v>93</v>
      </c>
      <c r="F121" s="123" t="s">
        <v>3185</v>
      </c>
      <c r="I121" s="124"/>
      <c r="J121" s="125">
        <f>BK121</f>
        <v>0</v>
      </c>
      <c r="L121" s="121"/>
      <c r="M121" s="126"/>
      <c r="P121" s="127">
        <f>P122+P130+P143</f>
        <v>0</v>
      </c>
      <c r="R121" s="127">
        <f>R122+R130+R143</f>
        <v>0</v>
      </c>
      <c r="T121" s="128">
        <f>T122+T130+T143</f>
        <v>0</v>
      </c>
      <c r="AR121" s="122" t="s">
        <v>204</v>
      </c>
      <c r="AT121" s="129" t="s">
        <v>72</v>
      </c>
      <c r="AU121" s="129" t="s">
        <v>73</v>
      </c>
      <c r="AY121" s="122" t="s">
        <v>155</v>
      </c>
      <c r="BK121" s="130">
        <f>BK122+BK130+BK143</f>
        <v>0</v>
      </c>
    </row>
    <row r="122" spans="2:65" s="11" customFormat="1" ht="22.8" customHeight="1">
      <c r="B122" s="121"/>
      <c r="D122" s="122" t="s">
        <v>72</v>
      </c>
      <c r="E122" s="131" t="s">
        <v>3186</v>
      </c>
      <c r="F122" s="131" t="s">
        <v>3187</v>
      </c>
      <c r="I122" s="124"/>
      <c r="J122" s="132">
        <f>BK122</f>
        <v>0</v>
      </c>
      <c r="L122" s="121"/>
      <c r="M122" s="126"/>
      <c r="P122" s="127">
        <f>SUM(P123:P129)</f>
        <v>0</v>
      </c>
      <c r="R122" s="127">
        <f>SUM(R123:R129)</f>
        <v>0</v>
      </c>
      <c r="T122" s="128">
        <f>SUM(T123:T129)</f>
        <v>0</v>
      </c>
      <c r="AR122" s="122" t="s">
        <v>204</v>
      </c>
      <c r="AT122" s="129" t="s">
        <v>72</v>
      </c>
      <c r="AU122" s="129" t="s">
        <v>80</v>
      </c>
      <c r="AY122" s="122" t="s">
        <v>155</v>
      </c>
      <c r="BK122" s="130">
        <f>SUM(BK123:BK129)</f>
        <v>0</v>
      </c>
    </row>
    <row r="123" spans="2:65" s="1" customFormat="1" ht="24.15" customHeight="1">
      <c r="B123" s="32"/>
      <c r="C123" s="133" t="s">
        <v>80</v>
      </c>
      <c r="D123" s="133" t="s">
        <v>158</v>
      </c>
      <c r="E123" s="134" t="s">
        <v>3188</v>
      </c>
      <c r="F123" s="135" t="s">
        <v>3189</v>
      </c>
      <c r="G123" s="136" t="s">
        <v>3141</v>
      </c>
      <c r="H123" s="137">
        <v>1</v>
      </c>
      <c r="I123" s="138"/>
      <c r="J123" s="139">
        <f>ROUND(I123*H123,2)</f>
        <v>0</v>
      </c>
      <c r="K123" s="140"/>
      <c r="L123" s="32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90</v>
      </c>
      <c r="AT123" s="145" t="s">
        <v>158</v>
      </c>
      <c r="AU123" s="145" t="s">
        <v>82</v>
      </c>
      <c r="AY123" s="17" t="s">
        <v>155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7" t="s">
        <v>80</v>
      </c>
      <c r="BK123" s="146">
        <f>ROUND(I123*H123,2)</f>
        <v>0</v>
      </c>
      <c r="BL123" s="17" t="s">
        <v>90</v>
      </c>
      <c r="BM123" s="145" t="s">
        <v>82</v>
      </c>
    </row>
    <row r="124" spans="2:65" s="13" customFormat="1" ht="10.199999999999999">
      <c r="B124" s="154"/>
      <c r="D124" s="148" t="s">
        <v>162</v>
      </c>
      <c r="E124" s="155" t="s">
        <v>1</v>
      </c>
      <c r="F124" s="156" t="s">
        <v>80</v>
      </c>
      <c r="H124" s="157">
        <v>1</v>
      </c>
      <c r="I124" s="158"/>
      <c r="L124" s="154"/>
      <c r="M124" s="159"/>
      <c r="T124" s="160"/>
      <c r="AT124" s="155" t="s">
        <v>162</v>
      </c>
      <c r="AU124" s="155" t="s">
        <v>82</v>
      </c>
      <c r="AV124" s="13" t="s">
        <v>82</v>
      </c>
      <c r="AW124" s="13" t="s">
        <v>30</v>
      </c>
      <c r="AX124" s="13" t="s">
        <v>73</v>
      </c>
      <c r="AY124" s="155" t="s">
        <v>155</v>
      </c>
    </row>
    <row r="125" spans="2:65" s="14" customFormat="1" ht="10.199999999999999">
      <c r="B125" s="161"/>
      <c r="D125" s="148" t="s">
        <v>162</v>
      </c>
      <c r="E125" s="162" t="s">
        <v>1</v>
      </c>
      <c r="F125" s="163" t="s">
        <v>165</v>
      </c>
      <c r="H125" s="164">
        <v>1</v>
      </c>
      <c r="I125" s="165"/>
      <c r="L125" s="161"/>
      <c r="M125" s="166"/>
      <c r="T125" s="167"/>
      <c r="AT125" s="162" t="s">
        <v>162</v>
      </c>
      <c r="AU125" s="162" t="s">
        <v>82</v>
      </c>
      <c r="AV125" s="14" t="s">
        <v>90</v>
      </c>
      <c r="AW125" s="14" t="s">
        <v>30</v>
      </c>
      <c r="AX125" s="14" t="s">
        <v>80</v>
      </c>
      <c r="AY125" s="162" t="s">
        <v>155</v>
      </c>
    </row>
    <row r="126" spans="2:65" s="1" customFormat="1" ht="16.5" customHeight="1">
      <c r="B126" s="32"/>
      <c r="C126" s="133" t="s">
        <v>82</v>
      </c>
      <c r="D126" s="133" t="s">
        <v>158</v>
      </c>
      <c r="E126" s="134" t="s">
        <v>3190</v>
      </c>
      <c r="F126" s="135" t="s">
        <v>3191</v>
      </c>
      <c r="G126" s="136" t="s">
        <v>3192</v>
      </c>
      <c r="H126" s="137">
        <v>1</v>
      </c>
      <c r="I126" s="138"/>
      <c r="J126" s="139">
        <f>ROUND(I126*H126,2)</f>
        <v>0</v>
      </c>
      <c r="K126" s="140"/>
      <c r="L126" s="32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90</v>
      </c>
      <c r="AT126" s="145" t="s">
        <v>158</v>
      </c>
      <c r="AU126" s="145" t="s">
        <v>82</v>
      </c>
      <c r="AY126" s="17" t="s">
        <v>155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80</v>
      </c>
      <c r="BK126" s="146">
        <f>ROUND(I126*H126,2)</f>
        <v>0</v>
      </c>
      <c r="BL126" s="17" t="s">
        <v>90</v>
      </c>
      <c r="BM126" s="145" t="s">
        <v>90</v>
      </c>
    </row>
    <row r="127" spans="2:65" s="12" customFormat="1" ht="10.199999999999999">
      <c r="B127" s="147"/>
      <c r="D127" s="148" t="s">
        <v>162</v>
      </c>
      <c r="E127" s="149" t="s">
        <v>1</v>
      </c>
      <c r="F127" s="150" t="s">
        <v>3193</v>
      </c>
      <c r="H127" s="149" t="s">
        <v>1</v>
      </c>
      <c r="I127" s="151"/>
      <c r="L127" s="147"/>
      <c r="M127" s="152"/>
      <c r="T127" s="153"/>
      <c r="AT127" s="149" t="s">
        <v>162</v>
      </c>
      <c r="AU127" s="149" t="s">
        <v>82</v>
      </c>
      <c r="AV127" s="12" t="s">
        <v>80</v>
      </c>
      <c r="AW127" s="12" t="s">
        <v>30</v>
      </c>
      <c r="AX127" s="12" t="s">
        <v>73</v>
      </c>
      <c r="AY127" s="149" t="s">
        <v>155</v>
      </c>
    </row>
    <row r="128" spans="2:65" s="13" customFormat="1" ht="10.199999999999999">
      <c r="B128" s="154"/>
      <c r="D128" s="148" t="s">
        <v>162</v>
      </c>
      <c r="E128" s="155" t="s">
        <v>1</v>
      </c>
      <c r="F128" s="156" t="s">
        <v>80</v>
      </c>
      <c r="H128" s="157">
        <v>1</v>
      </c>
      <c r="I128" s="158"/>
      <c r="L128" s="154"/>
      <c r="M128" s="159"/>
      <c r="T128" s="160"/>
      <c r="AT128" s="155" t="s">
        <v>162</v>
      </c>
      <c r="AU128" s="155" t="s">
        <v>82</v>
      </c>
      <c r="AV128" s="13" t="s">
        <v>82</v>
      </c>
      <c r="AW128" s="13" t="s">
        <v>30</v>
      </c>
      <c r="AX128" s="13" t="s">
        <v>73</v>
      </c>
      <c r="AY128" s="155" t="s">
        <v>155</v>
      </c>
    </row>
    <row r="129" spans="2:65" s="14" customFormat="1" ht="10.199999999999999">
      <c r="B129" s="161"/>
      <c r="D129" s="148" t="s">
        <v>162</v>
      </c>
      <c r="E129" s="162" t="s">
        <v>1</v>
      </c>
      <c r="F129" s="163" t="s">
        <v>165</v>
      </c>
      <c r="H129" s="164">
        <v>1</v>
      </c>
      <c r="I129" s="165"/>
      <c r="L129" s="161"/>
      <c r="M129" s="166"/>
      <c r="T129" s="167"/>
      <c r="AT129" s="162" t="s">
        <v>162</v>
      </c>
      <c r="AU129" s="162" t="s">
        <v>82</v>
      </c>
      <c r="AV129" s="14" t="s">
        <v>90</v>
      </c>
      <c r="AW129" s="14" t="s">
        <v>30</v>
      </c>
      <c r="AX129" s="14" t="s">
        <v>80</v>
      </c>
      <c r="AY129" s="162" t="s">
        <v>155</v>
      </c>
    </row>
    <row r="130" spans="2:65" s="11" customFormat="1" ht="22.8" customHeight="1">
      <c r="B130" s="121"/>
      <c r="D130" s="122" t="s">
        <v>72</v>
      </c>
      <c r="E130" s="131" t="s">
        <v>3194</v>
      </c>
      <c r="F130" s="131" t="s">
        <v>3195</v>
      </c>
      <c r="I130" s="124"/>
      <c r="J130" s="132">
        <f>BK130</f>
        <v>0</v>
      </c>
      <c r="L130" s="121"/>
      <c r="M130" s="126"/>
      <c r="P130" s="127">
        <f>SUM(P131:P142)</f>
        <v>0</v>
      </c>
      <c r="R130" s="127">
        <f>SUM(R131:R142)</f>
        <v>0</v>
      </c>
      <c r="T130" s="128">
        <f>SUM(T131:T142)</f>
        <v>0</v>
      </c>
      <c r="AR130" s="122" t="s">
        <v>204</v>
      </c>
      <c r="AT130" s="129" t="s">
        <v>72</v>
      </c>
      <c r="AU130" s="129" t="s">
        <v>80</v>
      </c>
      <c r="AY130" s="122" t="s">
        <v>155</v>
      </c>
      <c r="BK130" s="130">
        <f>SUM(BK131:BK142)</f>
        <v>0</v>
      </c>
    </row>
    <row r="131" spans="2:65" s="1" customFormat="1" ht="16.5" customHeight="1">
      <c r="B131" s="32"/>
      <c r="C131" s="133" t="s">
        <v>87</v>
      </c>
      <c r="D131" s="133" t="s">
        <v>158</v>
      </c>
      <c r="E131" s="134" t="s">
        <v>3196</v>
      </c>
      <c r="F131" s="135" t="s">
        <v>3197</v>
      </c>
      <c r="G131" s="136" t="s">
        <v>3192</v>
      </c>
      <c r="H131" s="137">
        <v>1</v>
      </c>
      <c r="I131" s="138"/>
      <c r="J131" s="139">
        <f>ROUND(I131*H131,2)</f>
        <v>0</v>
      </c>
      <c r="K131" s="140"/>
      <c r="L131" s="32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90</v>
      </c>
      <c r="AT131" s="145" t="s">
        <v>158</v>
      </c>
      <c r="AU131" s="145" t="s">
        <v>82</v>
      </c>
      <c r="AY131" s="17" t="s">
        <v>155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80</v>
      </c>
      <c r="BK131" s="146">
        <f>ROUND(I131*H131,2)</f>
        <v>0</v>
      </c>
      <c r="BL131" s="17" t="s">
        <v>90</v>
      </c>
      <c r="BM131" s="145" t="s">
        <v>173</v>
      </c>
    </row>
    <row r="132" spans="2:65" s="12" customFormat="1" ht="10.199999999999999">
      <c r="B132" s="147"/>
      <c r="D132" s="148" t="s">
        <v>162</v>
      </c>
      <c r="E132" s="149" t="s">
        <v>1</v>
      </c>
      <c r="F132" s="150" t="s">
        <v>3198</v>
      </c>
      <c r="H132" s="149" t="s">
        <v>1</v>
      </c>
      <c r="I132" s="151"/>
      <c r="L132" s="147"/>
      <c r="M132" s="152"/>
      <c r="T132" s="153"/>
      <c r="AT132" s="149" t="s">
        <v>162</v>
      </c>
      <c r="AU132" s="149" t="s">
        <v>82</v>
      </c>
      <c r="AV132" s="12" t="s">
        <v>80</v>
      </c>
      <c r="AW132" s="12" t="s">
        <v>30</v>
      </c>
      <c r="AX132" s="12" t="s">
        <v>73</v>
      </c>
      <c r="AY132" s="149" t="s">
        <v>155</v>
      </c>
    </row>
    <row r="133" spans="2:65" s="13" customFormat="1" ht="10.199999999999999">
      <c r="B133" s="154"/>
      <c r="D133" s="148" t="s">
        <v>162</v>
      </c>
      <c r="E133" s="155" t="s">
        <v>1</v>
      </c>
      <c r="F133" s="156" t="s">
        <v>80</v>
      </c>
      <c r="H133" s="157">
        <v>1</v>
      </c>
      <c r="I133" s="158"/>
      <c r="L133" s="154"/>
      <c r="M133" s="159"/>
      <c r="T133" s="160"/>
      <c r="AT133" s="155" t="s">
        <v>162</v>
      </c>
      <c r="AU133" s="155" t="s">
        <v>82</v>
      </c>
      <c r="AV133" s="13" t="s">
        <v>82</v>
      </c>
      <c r="AW133" s="13" t="s">
        <v>30</v>
      </c>
      <c r="AX133" s="13" t="s">
        <v>73</v>
      </c>
      <c r="AY133" s="155" t="s">
        <v>155</v>
      </c>
    </row>
    <row r="134" spans="2:65" s="14" customFormat="1" ht="10.199999999999999">
      <c r="B134" s="161"/>
      <c r="D134" s="148" t="s">
        <v>162</v>
      </c>
      <c r="E134" s="162" t="s">
        <v>1</v>
      </c>
      <c r="F134" s="163" t="s">
        <v>165</v>
      </c>
      <c r="H134" s="164">
        <v>1</v>
      </c>
      <c r="I134" s="165"/>
      <c r="L134" s="161"/>
      <c r="M134" s="166"/>
      <c r="T134" s="167"/>
      <c r="AT134" s="162" t="s">
        <v>162</v>
      </c>
      <c r="AU134" s="162" t="s">
        <v>82</v>
      </c>
      <c r="AV134" s="14" t="s">
        <v>90</v>
      </c>
      <c r="AW134" s="14" t="s">
        <v>30</v>
      </c>
      <c r="AX134" s="14" t="s">
        <v>80</v>
      </c>
      <c r="AY134" s="162" t="s">
        <v>155</v>
      </c>
    </row>
    <row r="135" spans="2:65" s="1" customFormat="1" ht="16.5" customHeight="1">
      <c r="B135" s="32"/>
      <c r="C135" s="133" t="s">
        <v>90</v>
      </c>
      <c r="D135" s="133" t="s">
        <v>158</v>
      </c>
      <c r="E135" s="134" t="s">
        <v>3199</v>
      </c>
      <c r="F135" s="135" t="s">
        <v>3200</v>
      </c>
      <c r="G135" s="136" t="s">
        <v>3192</v>
      </c>
      <c r="H135" s="137">
        <v>1</v>
      </c>
      <c r="I135" s="138"/>
      <c r="J135" s="139">
        <f>ROUND(I135*H135,2)</f>
        <v>0</v>
      </c>
      <c r="K135" s="140"/>
      <c r="L135" s="32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90</v>
      </c>
      <c r="AT135" s="145" t="s">
        <v>158</v>
      </c>
      <c r="AU135" s="145" t="s">
        <v>82</v>
      </c>
      <c r="AY135" s="17" t="s">
        <v>155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80</v>
      </c>
      <c r="BK135" s="146">
        <f>ROUND(I135*H135,2)</f>
        <v>0</v>
      </c>
      <c r="BL135" s="17" t="s">
        <v>90</v>
      </c>
      <c r="BM135" s="145" t="s">
        <v>198</v>
      </c>
    </row>
    <row r="136" spans="2:65" s="1" customFormat="1" ht="16.5" customHeight="1">
      <c r="B136" s="32"/>
      <c r="C136" s="133" t="s">
        <v>204</v>
      </c>
      <c r="D136" s="133" t="s">
        <v>158</v>
      </c>
      <c r="E136" s="134" t="s">
        <v>3201</v>
      </c>
      <c r="F136" s="135" t="s">
        <v>3202</v>
      </c>
      <c r="G136" s="136" t="s">
        <v>3192</v>
      </c>
      <c r="H136" s="137">
        <v>1</v>
      </c>
      <c r="I136" s="138"/>
      <c r="J136" s="139">
        <f>ROUND(I136*H136,2)</f>
        <v>0</v>
      </c>
      <c r="K136" s="140"/>
      <c r="L136" s="32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90</v>
      </c>
      <c r="AT136" s="145" t="s">
        <v>158</v>
      </c>
      <c r="AU136" s="145" t="s">
        <v>82</v>
      </c>
      <c r="AY136" s="17" t="s">
        <v>155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80</v>
      </c>
      <c r="BK136" s="146">
        <f>ROUND(I136*H136,2)</f>
        <v>0</v>
      </c>
      <c r="BL136" s="17" t="s">
        <v>90</v>
      </c>
      <c r="BM136" s="145" t="s">
        <v>156</v>
      </c>
    </row>
    <row r="137" spans="2:65" s="13" customFormat="1" ht="10.199999999999999">
      <c r="B137" s="154"/>
      <c r="D137" s="148" t="s">
        <v>162</v>
      </c>
      <c r="E137" s="155" t="s">
        <v>1</v>
      </c>
      <c r="F137" s="156" t="s">
        <v>80</v>
      </c>
      <c r="H137" s="157">
        <v>1</v>
      </c>
      <c r="I137" s="158"/>
      <c r="L137" s="154"/>
      <c r="M137" s="159"/>
      <c r="T137" s="160"/>
      <c r="AT137" s="155" t="s">
        <v>162</v>
      </c>
      <c r="AU137" s="155" t="s">
        <v>82</v>
      </c>
      <c r="AV137" s="13" t="s">
        <v>82</v>
      </c>
      <c r="AW137" s="13" t="s">
        <v>30</v>
      </c>
      <c r="AX137" s="13" t="s">
        <v>73</v>
      </c>
      <c r="AY137" s="155" t="s">
        <v>155</v>
      </c>
    </row>
    <row r="138" spans="2:65" s="14" customFormat="1" ht="10.199999999999999">
      <c r="B138" s="161"/>
      <c r="D138" s="148" t="s">
        <v>162</v>
      </c>
      <c r="E138" s="162" t="s">
        <v>1</v>
      </c>
      <c r="F138" s="163" t="s">
        <v>165</v>
      </c>
      <c r="H138" s="164">
        <v>1</v>
      </c>
      <c r="I138" s="165"/>
      <c r="L138" s="161"/>
      <c r="M138" s="166"/>
      <c r="T138" s="167"/>
      <c r="AT138" s="162" t="s">
        <v>162</v>
      </c>
      <c r="AU138" s="162" t="s">
        <v>82</v>
      </c>
      <c r="AV138" s="14" t="s">
        <v>90</v>
      </c>
      <c r="AW138" s="14" t="s">
        <v>30</v>
      </c>
      <c r="AX138" s="14" t="s">
        <v>80</v>
      </c>
      <c r="AY138" s="162" t="s">
        <v>155</v>
      </c>
    </row>
    <row r="139" spans="2:65" s="1" customFormat="1" ht="16.5" customHeight="1">
      <c r="B139" s="32"/>
      <c r="C139" s="133" t="s">
        <v>173</v>
      </c>
      <c r="D139" s="133" t="s">
        <v>158</v>
      </c>
      <c r="E139" s="134" t="s">
        <v>3203</v>
      </c>
      <c r="F139" s="135" t="s">
        <v>3204</v>
      </c>
      <c r="G139" s="136" t="s">
        <v>3192</v>
      </c>
      <c r="H139" s="137">
        <v>1</v>
      </c>
      <c r="I139" s="138"/>
      <c r="J139" s="139">
        <f>ROUND(I139*H139,2)</f>
        <v>0</v>
      </c>
      <c r="K139" s="140"/>
      <c r="L139" s="32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90</v>
      </c>
      <c r="AT139" s="145" t="s">
        <v>158</v>
      </c>
      <c r="AU139" s="145" t="s">
        <v>82</v>
      </c>
      <c r="AY139" s="17" t="s">
        <v>155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80</v>
      </c>
      <c r="BK139" s="146">
        <f>ROUND(I139*H139,2)</f>
        <v>0</v>
      </c>
      <c r="BL139" s="17" t="s">
        <v>90</v>
      </c>
      <c r="BM139" s="145" t="s">
        <v>214</v>
      </c>
    </row>
    <row r="140" spans="2:65" s="1" customFormat="1" ht="16.5" customHeight="1">
      <c r="B140" s="32"/>
      <c r="C140" s="133" t="s">
        <v>218</v>
      </c>
      <c r="D140" s="133" t="s">
        <v>158</v>
      </c>
      <c r="E140" s="134" t="s">
        <v>3205</v>
      </c>
      <c r="F140" s="135" t="s">
        <v>3206</v>
      </c>
      <c r="G140" s="136" t="s">
        <v>3192</v>
      </c>
      <c r="H140" s="137">
        <v>1</v>
      </c>
      <c r="I140" s="138"/>
      <c r="J140" s="139">
        <f>ROUND(I140*H140,2)</f>
        <v>0</v>
      </c>
      <c r="K140" s="140"/>
      <c r="L140" s="32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90</v>
      </c>
      <c r="AT140" s="145" t="s">
        <v>158</v>
      </c>
      <c r="AU140" s="145" t="s">
        <v>82</v>
      </c>
      <c r="AY140" s="17" t="s">
        <v>155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80</v>
      </c>
      <c r="BK140" s="146">
        <f>ROUND(I140*H140,2)</f>
        <v>0</v>
      </c>
      <c r="BL140" s="17" t="s">
        <v>90</v>
      </c>
      <c r="BM140" s="145" t="s">
        <v>227</v>
      </c>
    </row>
    <row r="141" spans="2:65" s="13" customFormat="1" ht="10.199999999999999">
      <c r="B141" s="154"/>
      <c r="D141" s="148" t="s">
        <v>162</v>
      </c>
      <c r="E141" s="155" t="s">
        <v>1</v>
      </c>
      <c r="F141" s="156" t="s">
        <v>80</v>
      </c>
      <c r="H141" s="157">
        <v>1</v>
      </c>
      <c r="I141" s="158"/>
      <c r="L141" s="154"/>
      <c r="M141" s="159"/>
      <c r="T141" s="160"/>
      <c r="AT141" s="155" t="s">
        <v>162</v>
      </c>
      <c r="AU141" s="155" t="s">
        <v>82</v>
      </c>
      <c r="AV141" s="13" t="s">
        <v>82</v>
      </c>
      <c r="AW141" s="13" t="s">
        <v>30</v>
      </c>
      <c r="AX141" s="13" t="s">
        <v>73</v>
      </c>
      <c r="AY141" s="155" t="s">
        <v>155</v>
      </c>
    </row>
    <row r="142" spans="2:65" s="14" customFormat="1" ht="10.199999999999999">
      <c r="B142" s="161"/>
      <c r="D142" s="148" t="s">
        <v>162</v>
      </c>
      <c r="E142" s="162" t="s">
        <v>1</v>
      </c>
      <c r="F142" s="163" t="s">
        <v>165</v>
      </c>
      <c r="H142" s="164">
        <v>1</v>
      </c>
      <c r="I142" s="165"/>
      <c r="L142" s="161"/>
      <c r="M142" s="166"/>
      <c r="T142" s="167"/>
      <c r="AT142" s="162" t="s">
        <v>162</v>
      </c>
      <c r="AU142" s="162" t="s">
        <v>82</v>
      </c>
      <c r="AV142" s="14" t="s">
        <v>90</v>
      </c>
      <c r="AW142" s="14" t="s">
        <v>30</v>
      </c>
      <c r="AX142" s="14" t="s">
        <v>80</v>
      </c>
      <c r="AY142" s="162" t="s">
        <v>155</v>
      </c>
    </row>
    <row r="143" spans="2:65" s="11" customFormat="1" ht="22.8" customHeight="1">
      <c r="B143" s="121"/>
      <c r="D143" s="122" t="s">
        <v>72</v>
      </c>
      <c r="E143" s="131" t="s">
        <v>3207</v>
      </c>
      <c r="F143" s="131" t="s">
        <v>3208</v>
      </c>
      <c r="I143" s="124"/>
      <c r="J143" s="132">
        <f>BK143</f>
        <v>0</v>
      </c>
      <c r="L143" s="121"/>
      <c r="M143" s="126"/>
      <c r="P143" s="127">
        <f>SUM(P144:P149)</f>
        <v>0</v>
      </c>
      <c r="R143" s="127">
        <f>SUM(R144:R149)</f>
        <v>0</v>
      </c>
      <c r="T143" s="128">
        <f>SUM(T144:T149)</f>
        <v>0</v>
      </c>
      <c r="AR143" s="122" t="s">
        <v>204</v>
      </c>
      <c r="AT143" s="129" t="s">
        <v>72</v>
      </c>
      <c r="AU143" s="129" t="s">
        <v>80</v>
      </c>
      <c r="AY143" s="122" t="s">
        <v>155</v>
      </c>
      <c r="BK143" s="130">
        <f>SUM(BK144:BK149)</f>
        <v>0</v>
      </c>
    </row>
    <row r="144" spans="2:65" s="1" customFormat="1" ht="16.5" customHeight="1">
      <c r="B144" s="32"/>
      <c r="C144" s="133" t="s">
        <v>198</v>
      </c>
      <c r="D144" s="133" t="s">
        <v>158</v>
      </c>
      <c r="E144" s="134" t="s">
        <v>3209</v>
      </c>
      <c r="F144" s="135" t="s">
        <v>3210</v>
      </c>
      <c r="G144" s="136" t="s">
        <v>3192</v>
      </c>
      <c r="H144" s="137">
        <v>1</v>
      </c>
      <c r="I144" s="138"/>
      <c r="J144" s="139">
        <f>ROUND(I144*H144,2)</f>
        <v>0</v>
      </c>
      <c r="K144" s="140"/>
      <c r="L144" s="32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90</v>
      </c>
      <c r="AT144" s="145" t="s">
        <v>158</v>
      </c>
      <c r="AU144" s="145" t="s">
        <v>82</v>
      </c>
      <c r="AY144" s="17" t="s">
        <v>155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80</v>
      </c>
      <c r="BK144" s="146">
        <f>ROUND(I144*H144,2)</f>
        <v>0</v>
      </c>
      <c r="BL144" s="17" t="s">
        <v>90</v>
      </c>
      <c r="BM144" s="145" t="s">
        <v>242</v>
      </c>
    </row>
    <row r="145" spans="2:65" s="1" customFormat="1" ht="16.5" customHeight="1">
      <c r="B145" s="32"/>
      <c r="C145" s="133" t="s">
        <v>239</v>
      </c>
      <c r="D145" s="133" t="s">
        <v>158</v>
      </c>
      <c r="E145" s="134" t="s">
        <v>3211</v>
      </c>
      <c r="F145" s="135" t="s">
        <v>3212</v>
      </c>
      <c r="G145" s="136" t="s">
        <v>3141</v>
      </c>
      <c r="H145" s="137">
        <v>1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90</v>
      </c>
      <c r="AT145" s="145" t="s">
        <v>158</v>
      </c>
      <c r="AU145" s="145" t="s">
        <v>82</v>
      </c>
      <c r="AY145" s="17" t="s">
        <v>155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80</v>
      </c>
      <c r="BK145" s="146">
        <f>ROUND(I145*H145,2)</f>
        <v>0</v>
      </c>
      <c r="BL145" s="17" t="s">
        <v>90</v>
      </c>
      <c r="BM145" s="145" t="s">
        <v>263</v>
      </c>
    </row>
    <row r="146" spans="2:65" s="13" customFormat="1" ht="10.199999999999999">
      <c r="B146" s="154"/>
      <c r="D146" s="148" t="s">
        <v>162</v>
      </c>
      <c r="E146" s="155" t="s">
        <v>1</v>
      </c>
      <c r="F146" s="156" t="s">
        <v>80</v>
      </c>
      <c r="H146" s="157">
        <v>1</v>
      </c>
      <c r="I146" s="158"/>
      <c r="L146" s="154"/>
      <c r="M146" s="159"/>
      <c r="T146" s="160"/>
      <c r="AT146" s="155" t="s">
        <v>162</v>
      </c>
      <c r="AU146" s="155" t="s">
        <v>82</v>
      </c>
      <c r="AV146" s="13" t="s">
        <v>82</v>
      </c>
      <c r="AW146" s="13" t="s">
        <v>30</v>
      </c>
      <c r="AX146" s="13" t="s">
        <v>73</v>
      </c>
      <c r="AY146" s="155" t="s">
        <v>155</v>
      </c>
    </row>
    <row r="147" spans="2:65" s="14" customFormat="1" ht="10.199999999999999">
      <c r="B147" s="161"/>
      <c r="D147" s="148" t="s">
        <v>162</v>
      </c>
      <c r="E147" s="162" t="s">
        <v>1</v>
      </c>
      <c r="F147" s="163" t="s">
        <v>165</v>
      </c>
      <c r="H147" s="164">
        <v>1</v>
      </c>
      <c r="I147" s="165"/>
      <c r="L147" s="161"/>
      <c r="M147" s="166"/>
      <c r="T147" s="167"/>
      <c r="AT147" s="162" t="s">
        <v>162</v>
      </c>
      <c r="AU147" s="162" t="s">
        <v>82</v>
      </c>
      <c r="AV147" s="14" t="s">
        <v>90</v>
      </c>
      <c r="AW147" s="14" t="s">
        <v>30</v>
      </c>
      <c r="AX147" s="14" t="s">
        <v>80</v>
      </c>
      <c r="AY147" s="162" t="s">
        <v>155</v>
      </c>
    </row>
    <row r="148" spans="2:65" s="1" customFormat="1" ht="16.5" customHeight="1">
      <c r="B148" s="32"/>
      <c r="C148" s="133" t="s">
        <v>156</v>
      </c>
      <c r="D148" s="133" t="s">
        <v>158</v>
      </c>
      <c r="E148" s="134" t="s">
        <v>3213</v>
      </c>
      <c r="F148" s="135" t="s">
        <v>3214</v>
      </c>
      <c r="G148" s="136" t="s">
        <v>3192</v>
      </c>
      <c r="H148" s="137">
        <v>1</v>
      </c>
      <c r="I148" s="138"/>
      <c r="J148" s="139">
        <f>ROUND(I148*H148,2)</f>
        <v>0</v>
      </c>
      <c r="K148" s="140"/>
      <c r="L148" s="32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90</v>
      </c>
      <c r="AT148" s="145" t="s">
        <v>158</v>
      </c>
      <c r="AU148" s="145" t="s">
        <v>82</v>
      </c>
      <c r="AY148" s="17" t="s">
        <v>155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80</v>
      </c>
      <c r="BK148" s="146">
        <f>ROUND(I148*H148,2)</f>
        <v>0</v>
      </c>
      <c r="BL148" s="17" t="s">
        <v>90</v>
      </c>
      <c r="BM148" s="145" t="s">
        <v>269</v>
      </c>
    </row>
    <row r="149" spans="2:65" s="1" customFormat="1" ht="24.15" customHeight="1">
      <c r="B149" s="32"/>
      <c r="C149" s="133" t="s">
        <v>266</v>
      </c>
      <c r="D149" s="133" t="s">
        <v>158</v>
      </c>
      <c r="E149" s="134" t="s">
        <v>3215</v>
      </c>
      <c r="F149" s="135" t="s">
        <v>3216</v>
      </c>
      <c r="G149" s="136" t="s">
        <v>3192</v>
      </c>
      <c r="H149" s="137">
        <v>1</v>
      </c>
      <c r="I149" s="138"/>
      <c r="J149" s="139">
        <f>ROUND(I149*H149,2)</f>
        <v>0</v>
      </c>
      <c r="K149" s="140"/>
      <c r="L149" s="32"/>
      <c r="M149" s="186" t="s">
        <v>1</v>
      </c>
      <c r="N149" s="187" t="s">
        <v>38</v>
      </c>
      <c r="O149" s="188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AR149" s="145" t="s">
        <v>90</v>
      </c>
      <c r="AT149" s="145" t="s">
        <v>158</v>
      </c>
      <c r="AU149" s="145" t="s">
        <v>82</v>
      </c>
      <c r="AY149" s="17" t="s">
        <v>155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80</v>
      </c>
      <c r="BK149" s="146">
        <f>ROUND(I149*H149,2)</f>
        <v>0</v>
      </c>
      <c r="BL149" s="17" t="s">
        <v>90</v>
      </c>
      <c r="BM149" s="145" t="s">
        <v>284</v>
      </c>
    </row>
    <row r="150" spans="2:65" s="1" customFormat="1" ht="6.9" customHeight="1"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2"/>
    </row>
  </sheetData>
  <sheetProtection algorithmName="SHA-512" hashValue="uVKZEs0jd6QZwreaOfW9b7g3xKFYyp8Erzew93AoB6YVznJqggvbj4Ex8K4vsZboEIQk2rw/GzGGw0BMgU5rlQ==" saltValue="qB80WGOyBIqCy51BaJO/cUKc8l9C7N0BLv8VVYyEGfBpItDLM+Gor67xo0MtMHsOLuJ81Xmt0dxxTZNQU3H99w==" spinCount="100000" sheet="1" objects="1" scenarios="1" formatColumns="0" formatRows="0" autoFilter="0"/>
  <autoFilter ref="C119:K149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MR 2023-1306-1 - D.1.1 -D...</vt:lpstr>
      <vt:lpstr>1 - D1.4.1. ZTI</vt:lpstr>
      <vt:lpstr>2 - D.1.4.2Vzduchotechnika</vt:lpstr>
      <vt:lpstr>3 - D1.4.4.b  Vytápění</vt:lpstr>
      <vt:lpstr>4 - D1.4.4 Elektroinstalace</vt:lpstr>
      <vt:lpstr>VRN - Vedlejší  rozpočtov...</vt:lpstr>
      <vt:lpstr>'1 - D1.4.1. ZTI'!Názvy_tisku</vt:lpstr>
      <vt:lpstr>'2 - D.1.4.2Vzduchotechnika'!Názvy_tisku</vt:lpstr>
      <vt:lpstr>'3 - D1.4.4.b  Vytápění'!Názvy_tisku</vt:lpstr>
      <vt:lpstr>'4 - D1.4.4 Elektroinstalace'!Názvy_tisku</vt:lpstr>
      <vt:lpstr>'MR 2023-1306-1 - D.1.1 -D...'!Názvy_tisku</vt:lpstr>
      <vt:lpstr>'Rekapitulace stavby'!Názvy_tisku</vt:lpstr>
      <vt:lpstr>'VRN - Vedlejší  rozpočtov...'!Názvy_tisku</vt:lpstr>
      <vt:lpstr>'1 - D1.4.1. ZTI'!Oblast_tisku</vt:lpstr>
      <vt:lpstr>'2 - D.1.4.2Vzduchotechnika'!Oblast_tisku</vt:lpstr>
      <vt:lpstr>'3 - D1.4.4.b  Vytápění'!Oblast_tisku</vt:lpstr>
      <vt:lpstr>'4 - D1.4.4 Elektroinstalace'!Oblast_tisku</vt:lpstr>
      <vt:lpstr>'MR 2023-1306-1 - D.1.1 -D...'!Oblast_tisku</vt:lpstr>
      <vt:lpstr>'Rekapitulace stavby'!Oblast_tisku</vt:lpstr>
      <vt:lpstr>'VRN - Vedlejší 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LAPTOP-O389U5A4\Marie</dc:creator>
  <cp:lastModifiedBy>Marie</cp:lastModifiedBy>
  <dcterms:created xsi:type="dcterms:W3CDTF">2023-08-14T10:51:10Z</dcterms:created>
  <dcterms:modified xsi:type="dcterms:W3CDTF">2023-08-14T10:54:29Z</dcterms:modified>
</cp:coreProperties>
</file>